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Admin" reservationPassword="0"/>
  <workbookPr/>
  <bookViews>
    <workbookView xWindow="240" yWindow="120" windowWidth="14940" windowHeight="9225" activeTab="0"/>
  </bookViews>
  <sheets>
    <sheet name="02" sheetId="1" r:id="rId1"/>
    <sheet name="SO 001" sheetId="2" r:id="rId2"/>
    <sheet name="SO 101.1" sheetId="3" r:id="rId3"/>
    <sheet name="SO 101.2" sheetId="4" r:id="rId4"/>
    <sheet name="SO 101.3" sheetId="5" r:id="rId5"/>
    <sheet name="SO 182" sheetId="6" r:id="rId6"/>
    <sheet name="SO 201" sheetId="7" r:id="rId7"/>
    <sheet name="SO 401" sheetId="8" r:id="rId8"/>
  </sheets>
  <definedNames/>
  <calcPr/>
  <webPublishing/>
</workbook>
</file>

<file path=xl/sharedStrings.xml><?xml version="1.0" encoding="utf-8"?>
<sst xmlns="http://schemas.openxmlformats.org/spreadsheetml/2006/main" count="2250" uniqueCount="667">
  <si>
    <t>ASPE10</t>
  </si>
  <si>
    <t>S</t>
  </si>
  <si>
    <t>Firma: Firmatg</t>
  </si>
  <si>
    <t>Soupis prací objektu</t>
  </si>
  <si>
    <t xml:space="preserve">Stavba: </t>
  </si>
  <si>
    <t>2354</t>
  </si>
  <si>
    <t>II/399 Šemíkovice – most ev. č. 399-004</t>
  </si>
  <si>
    <t>O</t>
  </si>
  <si>
    <t>Rozpočet:</t>
  </si>
  <si>
    <t>0,00</t>
  </si>
  <si>
    <t>15,00</t>
  </si>
  <si>
    <t>21,00</t>
  </si>
  <si>
    <t>3</t>
  </si>
  <si>
    <t>2</t>
  </si>
  <si>
    <t>02</t>
  </si>
  <si>
    <t>Všeobecné konstrukce a práce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</si>
  <si>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</si>
  <si>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</si>
  <si>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</si>
  <si>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</si>
  <si>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</si>
  <si>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</si>
  <si>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</si>
  <si>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</si>
  <si>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</si>
  <si>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</si>
  <si>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</si>
  <si>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</si>
  <si>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</si>
  <si>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</si>
  <si>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</si>
  <si>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</si>
  <si>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</si>
  <si>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</si>
  <si>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P</t>
  </si>
  <si>
    <t>02520</t>
  </si>
  <si>
    <t/>
  </si>
  <si>
    <t>ZKOUŠENÍ MATERIÁLŮ NEZÁVISLOU ZKUŠEBNOU</t>
  </si>
  <si>
    <t>KPL</t>
  </si>
  <si>
    <t>PP</t>
  </si>
  <si>
    <t>dle TKP, ČSN, ČSN EN, TP, čerpání podmíněno souhlasem investora 
zkoušení materiálů</t>
  </si>
  <si>
    <t>VV</t>
  </si>
  <si>
    <t>TS</t>
  </si>
  <si>
    <t>Položka zahrnuje:  
- veškeré náklady spojené s objednatelem požadovanými zkouškami  
Položka nezahrnuje:  
- x</t>
  </si>
  <si>
    <t>02620</t>
  </si>
  <si>
    <t>ZKOUŠENÍ KONSTRUKCÍ A PRACÍ NEZÁVISLOU ZKUŠEBNOU</t>
  </si>
  <si>
    <t>dle TKP, ČSN, ČSN EN, TP, čerpání podmíněno souhlasem investora 
zkoušení konstrukcí</t>
  </si>
  <si>
    <t>02720</t>
  </si>
  <si>
    <t>POMOC PRÁCE ZŘÍZ NEBO ZAJIŠŤ REGULACI A OCHRANU DOPRAVY</t>
  </si>
  <si>
    <t>zajištění přístupu k nemovitostem 
nemovitosti na MK před školou</t>
  </si>
  <si>
    <t>Položka zahrnuje:  
- veškeré náklady spojené s objednatelem požadovanými zařízeními  
Položka nezahrnuje:  
- x</t>
  </si>
  <si>
    <t>02910</t>
  </si>
  <si>
    <t>a</t>
  </si>
  <si>
    <t>OSTATNÍ POŽADAVKY - ZEMĚMĚŘIČSKÁ MĚŘENÍ</t>
  </si>
  <si>
    <t>vytyčení staveniště, vč. vyhotovení vytyčovacího protokolu stavby, včetně koordinace přeložky SO 401 
komplet</t>
  </si>
  <si>
    <t>Položka zahrnuje:  
- veškeré náklady spojené s objednatelem požadovanými pracemi  
Položka nezahrnuje:  
- x  
Způsob stanovení:  
- pro stanovení orientační investorské ceny určete jednotkovou cenu jako 1% odhadované ceny stavby</t>
  </si>
  <si>
    <t>7</t>
  </si>
  <si>
    <t>b</t>
  </si>
  <si>
    <t>Geodetické sledování během stavby, potřebné geodetické doměření během výstavby v případě ZBV, zaměření povrchu odkrytých konstrukcí 
komplet</t>
  </si>
  <si>
    <t>8</t>
  </si>
  <si>
    <t>c</t>
  </si>
  <si>
    <t>zaměření skutečného prevedení stavby + CD, vč. zákresu do katastrální mapy a její digitalizace 
komplet</t>
  </si>
  <si>
    <t>02940</t>
  </si>
  <si>
    <t>OSTATNÍ POŽADAVKY - VYPRACOVÁNÍ DOKUMENTACE</t>
  </si>
  <si>
    <t>aktualizace havarijního a povodňového plánu</t>
  </si>
  <si>
    <t>havarijní plán  1=1,000 [A] 
povodňový plán  1=1,000 [B] 
Celkem: A+B=2,000 [C]</t>
  </si>
  <si>
    <t>Položka zahrnuje:  
- veškeré náklady spojené s objednatelem požadovanými pracemi  
Položka nezahrnuje:  
- x</t>
  </si>
  <si>
    <t>029412</t>
  </si>
  <si>
    <t>OSTATNÍ POŽADAVKY - VYPRACOVÁNÍ MOSTNÍHO LISTU</t>
  </si>
  <si>
    <t>KUS</t>
  </si>
  <si>
    <t>papírové vyhotovení ML propustku v požadovaném počtu + digitálně na CD, vč. Zápisu do BMS a vyplnění údajů 
komplet</t>
  </si>
  <si>
    <t>02943</t>
  </si>
  <si>
    <t>OSTATNÍ POŽADAVKY - VYPRACOVÁNÍ RDS</t>
  </si>
  <si>
    <t>papírové vyhotovení RDS v požadovaném počtu + digitálně na CD, vč, TePř bouracích prací 
komplet</t>
  </si>
  <si>
    <t>11</t>
  </si>
  <si>
    <t>02944</t>
  </si>
  <si>
    <t>OSTAT POŽADAVKY - DOKUMENTACE SKUTEČ PROVEDENÍ V DIGIT FORMĚ</t>
  </si>
  <si>
    <t>papírové vyhotovení DSPS na podkladu zaměření skutečného provedení v požadovaném počtu + digitálně na CD 
komplet</t>
  </si>
  <si>
    <t>12</t>
  </si>
  <si>
    <t>02945</t>
  </si>
  <si>
    <t>OSTAT POŽADAVKY - GEOMETRICKÝ PLÁN</t>
  </si>
  <si>
    <t>HM</t>
  </si>
  <si>
    <t>geometrický plán stavby. Cena za komplet, geometrický plán pro zápis do KN, 4 ks paré, připomínkování konceptu GP majetkoprávním oddělením KSÚSV p.o. a KrÚ, Kraje Vysočina, poté ověření KÚ a nakonec předání ověřeného GP objednateli, vč. Předáním podkladu pro aktualizaci DTM se rozumí vložení GAD do Portálu DMVS a předání protokolu o způsobilosti podkladu k zapracování objednateli 
komplet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</si>
  <si>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Položka nezahrnuje:  
- x</t>
  </si>
  <si>
    <t>17</t>
  </si>
  <si>
    <t>02946</t>
  </si>
  <si>
    <t>OSTAT POŽADAVKY - FOTODOKUMENTACE</t>
  </si>
  <si>
    <t>zpracování fotodokumentace a pasportizaci pozemků v záboru a okolních objektů před stavbou. včetně časového razítka 
komplet</t>
  </si>
  <si>
    <t>Položka zahrnuje:  
- fotodokumentaci zadavatelem požadovaného děje a konstrukcí v požadovaných časových intervalech  
- zadavatelem specifikované výstupy (fotografie v papírovém a digitálním formátu) v požadovaném počtu  
Položka nezahrnuje:  
- x</t>
  </si>
  <si>
    <t>13</t>
  </si>
  <si>
    <t>02950</t>
  </si>
  <si>
    <t>OSTATNÍ POŽADAVKY - POSUDKY, KONTROLY, REVIZNÍ ZPRÁVY</t>
  </si>
  <si>
    <t>Veškerá opatření pro zajištění BOZP v průběhu výstavby dle požadavků objednatele a plán u BOZP, Cena za komplet 
komplet</t>
  </si>
  <si>
    <t>14</t>
  </si>
  <si>
    <t>02960</t>
  </si>
  <si>
    <t>OSTATNÍ POŽADAVKY - ODBORNÝ DOZOR</t>
  </si>
  <si>
    <t>Geotechnický dozor dle požadavku SoD, posouzení základové spáry SO 201, posudek vhodnosti výkopových a vyzískaných materiálů z demolice do násypů, zásypů, posouzení zemní pláně, zahrnuje veškeré náklady spojené s objednatele požadovanými pracemi 
komplet</t>
  </si>
  <si>
    <t>16</t>
  </si>
  <si>
    <t>biologický dozor před zahájením prací, opravněná osoba dle příslušeného zákona, rozsah požadavků dle vyjádření MěÚ Třebíč OŽP, VIZ dokladová část 
dozor</t>
  </si>
  <si>
    <t>15</t>
  </si>
  <si>
    <t>02991</t>
  </si>
  <si>
    <t>OSTATNÍ POŽADAVKY - INFORMAČNÍ TABULE</t>
  </si>
  <si>
    <t>označení stavby, billboard, včetně odstranění, rozměr 2,5x1,75m dle metodiky kraje Vysočina (https://www.kr-vysocina.cz/assets/File.ashx?id_org=450008&amp;id_dokumenty=4117406) 
komplet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</si>
  <si>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  
Položka nezahrnuje:  
- x</t>
  </si>
  <si>
    <t>03100</t>
  </si>
  <si>
    <t>ZAŘÍZENÍ STAVENIŠTĚ - ZŘÍZENÍ, PROVOZ, DEMONTÁŽ</t>
  </si>
  <si>
    <t>Náklady spojené s případným vypracováním projektové dokumentace, zřízením přípojek energií k objektům zařízení staveniště, vybudování případných měřících odběrných míst, případná příprava území pro objekty ZS a vlastní vybudování objektů ZS včetně oplocení dl. cca 65 m, náklady na provoz, údržbu, opravy a odstranění objektů ZS, náklady na úpravu povrchů po odstranění staveniště a úklid ploch, na kterých bylo ZS provozováno, náklady na energie spotřebované v rámci provozu ZS, vč. zřízení a odstranění mezideponií, vč. vytýčení ostatních IS 
zarížení staveniště</t>
  </si>
  <si>
    <t>Položka zahrnuje:  
 objednatelem povolené náklady na pořízení (event. pronájem), provozování, udržování a likvidaci zhotovitelova zařízení  
Položka nezahrnuje:  
- x</t>
  </si>
  <si>
    <t>18</t>
  </si>
  <si>
    <t>03730</t>
  </si>
  <si>
    <t>POMOC PRÁCE ZAJIŠŤ NEBO ZŘÍZ OCHRANU INŽENÝRSKÝCH SÍTÍ</t>
  </si>
  <si>
    <t>ochrana IS během stavby, práce v OP 
ochrana vedení GasNet na začátku úseku 
ochrana vedení GasNet na konci úseku 
ochrana vedení CETIN v místě křížení z MK 
ochrana vedení EG.D na konci úseku</t>
  </si>
  <si>
    <t>Položka zahrnuje:  
- objednatelem povolené náklady na požadovaná zařízení zhotovitele  
Položka nezahrnuje:  
- x</t>
  </si>
  <si>
    <t>Svislé konstrukce</t>
  </si>
  <si>
    <t>19</t>
  </si>
  <si>
    <t>33817C</t>
  </si>
  <si>
    <t>SLOUPKY PLOTOVÉ Z DÍLCŮ KOVOVÝCH  DO BETONOVÝCH PATEK</t>
  </si>
  <si>
    <t>KS</t>
  </si>
  <si>
    <t>sanace plotu soukromníka dotčených stavbou, včetně provedení a materiálu 
plotové sloupky</t>
  </si>
  <si>
    <t>Položka zahrnuje:  
- dodání a osazení předepsaného sloupku včetně PKO  
- případnou betonovou patku z předepsané třídy betonu  
- nutné zemní práce  
Položka nezahrnuje:  
-x</t>
  </si>
  <si>
    <t>20</t>
  </si>
  <si>
    <t>33817D</t>
  </si>
  <si>
    <t>VZPĚRY PLOTOVÉ Z DÍLCŮ KOVOVÝCH  DO BETONOVÝCH PATEK</t>
  </si>
  <si>
    <t>sanace plotu soukromníka dotčených stavbou, včetně provedení a materiálu 
vzpěry pole plotu</t>
  </si>
  <si>
    <t>Položka zahrnuje:  
- dodání a osazení předepsané vzpěry včetně PKO  
- případnou betonovou patku z předepsané třídy betonu  
- nutné zemní práce  
Položka nezahrnuje:  
- x</t>
  </si>
  <si>
    <t>SO 001</t>
  </si>
  <si>
    <t>Meteohláska</t>
  </si>
  <si>
    <t>ostatní konstrukce a práce</t>
  </si>
  <si>
    <t>954221</t>
  </si>
  <si>
    <t>DIS SILNIČNÍ METEOSTANICE ROZŠÍŘENÁ DODÁVKA A MONTÁŽ</t>
  </si>
  <si>
    <t>meteohláska, dle specifikace objednatele, včetně základové konstrukce, včetně připojení na síť NN, včetně připojení kamerového systému a teplotních son, včetně revizí a zajištění datového přenosu, specifikace dle TEZ SO 001</t>
  </si>
  <si>
    <t>meteohláska: 1,000=1,000 [A]</t>
  </si>
  <si>
    <t>Položka zahrnuje:  
– dodávku meteostanice s rozšířenou  výbavou (rozvaděče, čidla, napájení, kamerový systém) včetně potřebného drobného montážního materiálu, souvisejícího příslušenství a vybavení  
– případně dodávku a montáž stožárů, konzol, upevňovacích konstrukcí (pokud se nevykazuje samostatně, potom musí být uvedeno v doplňujícím textu k položce)  
– případně dodávku a montáž kabelových rozvodů, chrániček, komor (pokud se nevykazuje samostatně, potom musí být uvedeno v doplňujícím textu k položce)  
– případně zemní práce a základové konstrukce (pokud se nevykazuje samostatně, potom musí být uvedeno v doplňujícím textu k položce)  
– dopravu a skladování  
– kompletní montáž meteostanice   
– konfigurace, nastavení, zkoušení a uvedení do provozu  
Položka nezahrnuje:  
– samostatně vykazované dodávky a montáže stožárů, konzol, upevňovacích konstrukcí, kabelových rozvodů, chrániček, komor  
– samostatně vykazované zemní práce a základové konstrukce</t>
  </si>
  <si>
    <t>SO 101.1</t>
  </si>
  <si>
    <t>Rozšíření silnice, Úprava povrchu silnice II/399</t>
  </si>
  <si>
    <t>zemní práce</t>
  </si>
  <si>
    <t>11372</t>
  </si>
  <si>
    <t>FRÉZOVÁNÍ ZPEVNĚNÝCH PLOCH ASFALTOVÝCH</t>
  </si>
  <si>
    <t>M3</t>
  </si>
  <si>
    <t>frézování asfaltové vozovky v tl. 40 mm v předpolích mostu, zpětné využit, čerpáno se souhlasem investora, uložení pro zpěvné využití v položce 17120</t>
  </si>
  <si>
    <t>úsek před mostem km 0,000 000 - 0,070 508: 6,200*0,040*70,508=17,486 [A] 
úsek za mostem km 0,093 508 - 0,125 000: 6,100*0,040*31,492=7,684 [B] 
A+B=25,170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</si>
  <si>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</si>
  <si>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12980</t>
  </si>
  <si>
    <t>ČIŠTĚNÍ ULIČNÍCH VPUSTÍ</t>
  </si>
  <si>
    <t>čištění stávajících uličních vpustí</t>
  </si>
  <si>
    <t>vpustě levá strana: 3,000=3,000 [A] 
vpustě pravá strana: 3,000=3,000 [B] 
A+B=6,000 [C]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</si>
  <si>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</si>
  <si>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</si>
  <si>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</si>
  <si>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uložení vozovkových vrstev pro zpětné využití</t>
  </si>
  <si>
    <t>uložení vrstvy: 25,170=25,170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</si>
  <si>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</si>
  <si>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komunikace</t>
  </si>
  <si>
    <t>572213</t>
  </si>
  <si>
    <t>SPOJOVACÍ POSTŘIK Z EMULZE DO 0,5KG/M2</t>
  </si>
  <si>
    <t>M2</t>
  </si>
  <si>
    <t>spojovací postřik mezi obrusnou a ložní vrstvou,PS,EK 0,5 kg/m2, plocha dle 574A33</t>
  </si>
  <si>
    <t>úsek před mostem km 0,000 000 - 0,070 508: 6,200*70,508=437,150 [A] 
úsek za mostem km 0,093 508 - 0,125 000: 6,100*31,492=192,101 [B] 
A+B=629,251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</si>
  <si>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</si>
  <si>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574A34</t>
  </si>
  <si>
    <t>ASFALTOVÝ BETON PRO OBRUSNÉ VRSTVY ACO 11+, 11S TL. 40MM</t>
  </si>
  <si>
    <t>asfaltový beton obrusné vrstvy ACO 11+ tl. 40 mm, plocha dle položky 11372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</si>
  <si>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</si>
  <si>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potrubí</t>
  </si>
  <si>
    <t>89921</t>
  </si>
  <si>
    <t>VÝŠKOVÁ ÚPRAVA POKLOPŮ</t>
  </si>
  <si>
    <t>výšková rektifikace uličních vpustí</t>
  </si>
  <si>
    <t>- položka výškové úpravy zahrnuje všechny nutné práce a materiály pro zvýšení nebo snížení zařízení (včetně nutné úpravy stávajícího povrchu vozovky nebo chodníku).</t>
  </si>
  <si>
    <t>915111</t>
  </si>
  <si>
    <t>VODOROVNÉ DOPRAVNÍ ZNAČENÍ BARVOU HLADKÉ - DODÁVKA A POKLÁDKA</t>
  </si>
  <si>
    <t>vodorovné dopravní značení barvou bílé</t>
  </si>
  <si>
    <t>vlevo před MK, V1a š. 0,125 m: 4,000=4,000 [A] 
vlevo mezi MK, V1a š. 0,125 m: 72,000=72,000 [B] 
vlevo za MK, V1a š. 0,125 m: 18,000=18,000 [C] 
vpravo za MK, V1a š. 0,125 m: 111,000=111,000 [D] 
vlevo 1.MK, V2b š. 0,125 m (3/1,5): 19,000=19,000 [E] 
vlevo 2.MK, V2b š. 0,125 m (3/1,5): 19,000=19,000 [F] 
vpravo 1.MK, V2b š. 0,125 m (3/1,5): 19,000=19,000 [G] 
A+B+C+D+E+F+G=262,000 [H]</t>
  </si>
  <si>
    <t>položka zahrnuje:  
- dodání a pokládku nátěrového materiálu (měří se pouze natíraná plocha)  
- předznačení a reflexní úpravu</t>
  </si>
  <si>
    <t>91781</t>
  </si>
  <si>
    <t>VÝŠKOVÁ ÚPRAVA OBRUBNÍKŮ BETONOVÝCH</t>
  </si>
  <si>
    <t>M</t>
  </si>
  <si>
    <t>úprava napojení obrub při křídle 1P</t>
  </si>
  <si>
    <t>úprava: 4,000=4,000 [A]</t>
  </si>
  <si>
    <t>Položka výšková úprava obrub zahrnuje jejich vytrhání, očištění, manipulaci, nové betonové lože a osazení. Případné nutné doplnění novými obrubami se uvede v položkách 9172 až 9177.</t>
  </si>
  <si>
    <t>919111</t>
  </si>
  <si>
    <t>ŘEZÁNÍ ASFALTOVÉHO KRYTU VOZOVEK TL DO 50MM</t>
  </si>
  <si>
    <t>zaříznutí vozovky v místě navázání na stávající stav</t>
  </si>
  <si>
    <t>začátek úseku: 5,800=5,800 [A] 
napojení MK vlevo před školou: 3,500=3,500 [B] 
napojení MK vpravo před školou: 8,700=8,700 [C] 
napojení MK vlevo za mostem: 4,500=4,500 [D] 
konec úseku: 5,700=5,700 [E] 
A+B+C+D+E=28,200 [F]</t>
  </si>
  <si>
    <t>položka zahrnuje řezání vozovkové vrstvy v předepsané tloušťce, včetně spotřeby vody</t>
  </si>
  <si>
    <t>931324</t>
  </si>
  <si>
    <t>TĚSNĚNÍ DILATAČ SPAR ASF ZÁLIVKOU MODIFIK PRŮŘ DO 400MM2</t>
  </si>
  <si>
    <t>asfaltová modifikovaná zálivka ve zovoce mezi stávajícíí a novou částí obrusné vrstvy, včetně penetračního nátěru a povápnění, délka dle 919111</t>
  </si>
  <si>
    <t>položka zahrnuje dodávku a osazení předepsaného materiálu, očištění ploch spáry před úpravou, očištění okolí spáry po úpravě  
nezahrnuje těsnící profil</t>
  </si>
  <si>
    <t>93811</t>
  </si>
  <si>
    <t>OČIŠTĚNÍ ASFALTOVÝCH VOZOVEK UMYTÍM VODOU</t>
  </si>
  <si>
    <t>očištění ložné vrstvy od nečistot vzniklých stavbou, plocha dle položky 574A33</t>
  </si>
  <si>
    <t>položka zahrnuje očištění předepsaným způsobem včetně odklizení vzniklého odpadu</t>
  </si>
  <si>
    <t>SO 101.2</t>
  </si>
  <si>
    <t>Rozšíření silnice, Rozšíření silnice II/399</t>
  </si>
  <si>
    <t>56334</t>
  </si>
  <si>
    <t>VOZOVKOVÉ VRSTVY ZE ŠTĚRKODRTI TL. DO 200MM</t>
  </si>
  <si>
    <t>podkladní vrstvy ze ŠDA fr. 0/32, tl. min 200 mm, zazubení na konci púseku 1,5 m proti obrusné vrstvě</t>
  </si>
  <si>
    <t>úsek před mostem km 0,000 000 - 0,070 508, levá strana: 1,050*61,200=64,260 [A] 
úsek za mostem km 0,093 508 - 0,125 000, levá strana: 0,650*21,700=14,105 [B] 
A+B=78,365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</si>
  <si>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</si>
  <si>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podkladní vrstvy ze ŠDA fr. 0/63, tl. min 200 mm, zazubení na konci púseku 2,0 m proti obrusné vrstvě</t>
  </si>
  <si>
    <t>572123</t>
  </si>
  <si>
    <t>INFILTRAČNÍ POSTŘIK Z EMULZE DO 1,0KG/M2</t>
  </si>
  <si>
    <t>infiltrační postřik mezi podkladní vrstvou a ŠD PI,EK 1,0kg/m2, plocha dle 574E058</t>
  </si>
  <si>
    <t>spojovací postřik mezi  ložní a podkladní vrstvou,PS,EK 0,5 kg/m2, plocha dle 574C46</t>
  </si>
  <si>
    <t>574C46</t>
  </si>
  <si>
    <t>ASFALTOVÝ BETON PRO LOŽNÍ VRSTVY ACL 16+, 16S TL. 50MM</t>
  </si>
  <si>
    <t>asfaltový beton pro ložní vrstvu ACL 16+ tl. 50 mm, zazubení o 0,5m na konci úseku proti obrusné vrstvě</t>
  </si>
  <si>
    <t>574E058</t>
  </si>
  <si>
    <t>ASFALTOVÝ BETON PRO PODKLADNÍ VRSTVY ACP 16+, 16S TL. 60MM</t>
  </si>
  <si>
    <t>asfaltový beton pro podkladní vrstvy ACP 16+ tl. 60 mm, zazubení 1,0m na koncí úseku proti obrusné vrstvě</t>
  </si>
  <si>
    <t>SO 101.3</t>
  </si>
  <si>
    <t>Rozšíření silnice, Úprava křížení s MK</t>
  </si>
  <si>
    <t>frézování asfaltové vozovky v tl. 40 mm v předpolích mostu, využití do zlepšení základové spáry SO 201</t>
  </si>
  <si>
    <t>frézování 1.MK: 4,300*0,040*9,000=1,548 [A] 
frézování 2.MK: 7,650*0,040*7,300=2,234 [B] 
A+B=3,782 [C]</t>
  </si>
  <si>
    <t>uložení vozovkových vrstev pro zpětné využití na zlepšení základové spáry, množství dle položky 11372</t>
  </si>
  <si>
    <t>11372: 3,782=3,782 [A]</t>
  </si>
  <si>
    <t>plocha 1.MK: 4,300*9,000=38,700 [A] 
plocha 2.MK: 7,650*7,300=55,845 [B] 
A+B=94,545 [C]</t>
  </si>
  <si>
    <t>SO 182</t>
  </si>
  <si>
    <t>Dopravně inženýrská opatření</t>
  </si>
  <si>
    <t>všeobecné konstrukce a práce</t>
  </si>
  <si>
    <t>projednání DIO s dotčenými orgány (PČR, OD, dopravci a koordinátor hromadné dopravy), zajištění a vydání stanovení přechodného dopravního značení a rozhodnutí o uzavírce</t>
  </si>
  <si>
    <t>komplet: 1,000=1,000 [A]</t>
  </si>
  <si>
    <t>zahrnuje veškeré náklady spojené s objednatelem požadovanými zařízeními</t>
  </si>
  <si>
    <t>dopravně inženýrská opatření v průběhu stavby, osazení, odstranění a pronájem značení po dobu výstavby dle přílohy SO 182</t>
  </si>
  <si>
    <t>916122</t>
  </si>
  <si>
    <t>DOPRAV SVĚTLO VÝSTRAŽ SOUPRAVA 3KS - MONTÁŽ S PŘESUNEM</t>
  </si>
  <si>
    <t>osazení dočasného dopravného značení</t>
  </si>
  <si>
    <t>dopravní značení: 2,000=2,000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</si>
  <si>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</si>
  <si>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</si>
  <si>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</si>
  <si>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odstranění dočasného dopravného značení</t>
  </si>
  <si>
    <t>Položka zahrnuje odstranění, demontáž a odklizení zařízení s odvozem na předepsané místo</t>
  </si>
  <si>
    <t>916129</t>
  </si>
  <si>
    <t>DOPRAV SVĚTLO VÝSTRAŽ SOUPRAVA 3KS - NÁJEMNÉ</t>
  </si>
  <si>
    <t>nájem dočasného dopravného značení po dobu výstavby</t>
  </si>
  <si>
    <t>dopravní značení: 2,000*4,000*30,000=240,000 [A]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</si>
  <si>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</si>
  <si>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</si>
  <si>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</si>
  <si>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SSZ: 1,000=1,000 [A]</t>
  </si>
  <si>
    <t>916153</t>
  </si>
  <si>
    <t>SEMAFOROVÁ PŘENOSNÁ SOUPRAVA - DEMONTÁŽ</t>
  </si>
  <si>
    <t>916159</t>
  </si>
  <si>
    <t>SEMAFOROVÁ PŘENOSNÁ SOUPRAVA - NÁJEMNÉ</t>
  </si>
  <si>
    <t>SSZ: 1,000*4,000*30,000=120,000 [A]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</si>
  <si>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</si>
  <si>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</si>
  <si>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</si>
  <si>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</si>
  <si>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</si>
  <si>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</si>
  <si>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</si>
  <si>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SO 201</t>
  </si>
  <si>
    <t>Most ev.č. 399-004</t>
  </si>
  <si>
    <t>014132</t>
  </si>
  <si>
    <t>POPLATKY ZA SKLÁDKU TYP S-NO (NEBEZPEČNÝ ODPAD)</t>
  </si>
  <si>
    <t>T</t>
  </si>
  <si>
    <t>poplatky za uložení izolace mostovky</t>
  </si>
  <si>
    <t>97817: 2,400*0,010*40,414=0,970 [A]</t>
  </si>
  <si>
    <t>zahrnuje veškeré poplatky provozovateli skládky související s uložením odpadu na skládce.</t>
  </si>
  <si>
    <t>015111</t>
  </si>
  <si>
    <t>POPLATKY ZA LIKVIDACI ODPADŮ NEKONTAMINOVANÝCH - 17 05 04  VYTĚŽENÉ ZEMINY A HORNINY -  I. TŘÍDA TĚŽITELNOSTI</t>
  </si>
  <si>
    <t>poplatky za uložení nevhodné zeminy</t>
  </si>
  <si>
    <t>12473b: 2,000*68,590=137,180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</si>
  <si>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</si>
  <si>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015112</t>
  </si>
  <si>
    <t>POPLATKY ZA LIKVIDACI ODPADŮ NEKONTAMINOVANÝCH - 17 05 04  VYTĚŽENÉ ZEMINY A HORNINY -  II. TŘÍDA TĚŽITELNOSTI</t>
  </si>
  <si>
    <t>12473a: 2,000*2,730=5,460 [A]</t>
  </si>
  <si>
    <t>015140</t>
  </si>
  <si>
    <t>POPLATKY ZA LIKVIDACI ODPADŮ NEKONTAMINOVANÝCH - 17 01 01  BETON Z DEMOLIC OBJEKTŮ, ZÁKLADŮ TV</t>
  </si>
  <si>
    <t>poplatky za skládku betonové suti</t>
  </si>
  <si>
    <t>96616a: 2,300*1,363=3,135 [A] 
96616b: 2,300*9,679=22,262 [B] 
96616c: 2,300*14,599=33,578 [C] 
96616d: 2,300*19,780=45,494 [D] 
96611: 2,300*14,646=33,686 [E] 
969246: 2,300*0,055*9,000=1,139 [F] 
A+B+C+D+E+F=139,294 [G]</t>
  </si>
  <si>
    <t>015330</t>
  </si>
  <si>
    <t>POPLATKY ZA LIKVIDACI ODPADŮ NEKONTAMINOVANÝCH - 17 05 04  KAMENNÁ SUŤ</t>
  </si>
  <si>
    <t>poplatky za skládku kamenné suti</t>
  </si>
  <si>
    <t>96613: 2,300*17,237=39,645 [A]</t>
  </si>
  <si>
    <t>11120</t>
  </si>
  <si>
    <t>ODSTRANĚNÍ KŘOVIN</t>
  </si>
  <si>
    <t>odstranění náletových křovin v okolí stavby</t>
  </si>
  <si>
    <t>mícení: 5,000*5,000=25,000 [A]</t>
  </si>
  <si>
    <t>odstranění křovin a stromů do průměru 100 mm  
doprava dřevin bez ohledu na vzdálenost  
spálení na hromadách nebo štěpkování</t>
  </si>
  <si>
    <t>11332</t>
  </si>
  <si>
    <t>ODSTRANĚNÍ PODKLADŮ ZPEVNĚNÝCH PLOCH Z KAMENIVA NESTMELENÉHO</t>
  </si>
  <si>
    <t>odstranění stávajících vrstev komunikace v tl. 200 mm, zazubení na konci na konci 0,5 m, dopravní vzdálenost dle dispozic zhotovitele</t>
  </si>
  <si>
    <t>předpolí před mostem, rozšíření proti položce 11372 o 400 mm: 6,765*0,200*8,540=11,555 [A] 
předpolí za mostem, rozšíření proti položce 11372 o 400 mm: 6,450*0,200*8,430=10,875 [B] 
A+B=22,430 [C]</t>
  </si>
  <si>
    <t>11333</t>
  </si>
  <si>
    <t>ODSTRANĚNÍ PODKLADU ZPEVNĚNÝCH PLOCH S ASFALT POJIVEM</t>
  </si>
  <si>
    <t>odstranění stávajících vrstev komunikace v tl. 200 mm, dopravní vzdálenost dle dispozic zhotovitele</t>
  </si>
  <si>
    <t>předpolí před mostem, rozšíření proti položce 11372 o 200 mm: 6,565*0,200*8,540=11,213 [A] 
předpolí za mostem, rozšíření proti položce 11372 o 200 mm: 6,250*0,200*8,430=10,538 [B] 
A+B=21,751 [C]</t>
  </si>
  <si>
    <t>frézování asfaltové vozovky v tl. 100 mm v předpolích mostu, 50 mm na mostě, zpětné využit, čerpáno se souhlasem investora</t>
  </si>
  <si>
    <t>za OP1: 6,365*0,100*8,540=5,436 [A] 
na mostě: 6,980*0,050*6,035=2,106 [B] 
za OP2: 6,050*0,100*8,425=5,097 [C] 
A+B+C=12,639 [D]</t>
  </si>
  <si>
    <t>11526</t>
  </si>
  <si>
    <t>PŘEVEDENÍ VODY POTRUBÍM DN 800 NEBO ŽLABY R.O. DO 2,8M</t>
  </si>
  <si>
    <t>osazení plastové trouby DN800</t>
  </si>
  <si>
    <t>trubka: 18,000=18,000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</si>
  <si>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</si>
  <si>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</si>
  <si>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</si>
  <si>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odstranění humózních vrdtev v tl. 200 mm, uložení na meziskládku pro zpětné využití dle pol. 17120a</t>
  </si>
  <si>
    <t>vlevo před mostem: 4,270*0,200*69,430=59,293 [A] 
vpravo před mostem: 1,890*0,200*3,755=1,419 [B] 
vlevo mezi mostem a komunikací: 6,050*0,200*11,135=13,473 [C] 
vlevo za komunikací: 2,660*0,200*27,770=14,774 [D] 
vpravo za mostem: 4,220*0,200*11,000=9,284 [E] 
A+B+C+D+E=98,243 [F]</t>
  </si>
  <si>
    <t>položka zahrnuje sejmutí ornice bez ohledu na tloušťku vrstvy a její vodorovnou dopravu  
nezahrnuje uložení na trvalou skládku</t>
  </si>
  <si>
    <t>12473</t>
  </si>
  <si>
    <t>VYKOPÁVKY PRO KORYTA VODOTEČÍ TŘ. I</t>
  </si>
  <si>
    <t>vykopávky v korytě pod stávajícím mostem, včetně příčných prahů, dopravní vzdálenost dle dispozic zhotovitele</t>
  </si>
  <si>
    <t>část pod mostem: 4,900*1,100*10,070=54,277 [A] 
část na výtoku: 2,900*0,900*5,300=13,833 [B] 
příčný práh: 2,000*0,600*0,400=0,480 [C] 
A+B+C=68,590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</si>
  <si>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</si>
  <si>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odkopávka hrázek zatrubnění potoka, dopravní vzdálenost dle dispozic zhotovitele</t>
  </si>
  <si>
    <t>objem dle položky 17750: 2,730=2,730 [A]</t>
  </si>
  <si>
    <t>13183</t>
  </si>
  <si>
    <t>HLOUBENÍ JAM ZAPAŽ I NEPAŽ TŘ II</t>
  </si>
  <si>
    <t>výkopy při obnažení stávající konstrukce pro demolici a hloubení na úroveň základové spáry nových čel, vhodná zemina bude uložena na meziskládku pro zpětné zásypy dle položky 17120c, dopravní vzdálenost dle dispozic zhotovitele</t>
  </si>
  <si>
    <t>hloubení za OP1: 5,300*2,350*2,600=32,383 [A] 
hloubení za OP2: 5,300*2,720*3,020=43,536 [B] 
hloubení pro vtokové čelo při OP1: 3,500*3,150*1,300=14,333 [C] 
hloubení pro výtokové čelo při OP1: 2,100*4,020*2,630=22,202 [D] 
hloubení pro vtokové čelo při OP2: 3,800*3,520*1,700=22,739 [E] 
hloubení pro výtokové čelo při OP2: 2,100*4,100*3,080=26,519 [F] 
A+B+C+D+E+F=161,712 [G]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</si>
  <si>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</si>
  <si>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22</t>
  </si>
  <si>
    <t>17110</t>
  </si>
  <si>
    <t>ULOŽENÍ SYPANINY DO NÁSYPŮ SE ZHUTNĚNÍM</t>
  </si>
  <si>
    <t>zásyp líce opěr zeminou včetně zhutnění, využití neznečištěné zeminy z výkopů, dle položky</t>
  </si>
  <si>
    <t>zásyp líce vtoku u OP1: 2,920*1,980*3,050=17,634 [A] 
zásyp líce vtoku u OP2: 2,850*3,680*6,800=71,318 [B] 
A+B=88,952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</si>
  <si>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</si>
  <si>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23</t>
  </si>
  <si>
    <t>rozšíření zemního tělesa v místě výtokového křídla</t>
  </si>
  <si>
    <t>při OP1: 3,100*2,400*8,200=61,008 [A] 
při OP2: 3,300*2,600*6,000=51,480 [B] 
A+B=112,488 [C]</t>
  </si>
  <si>
    <t>uložení humózních vrstev na meziskládku v místě stavby pro zpětné využití na pozemky dotčené stavbou, množství dle 12110</t>
  </si>
  <si>
    <t>meziskládka: 98,244=98,244 [A]</t>
  </si>
  <si>
    <t>uložení vozovkových vrstev pro zpětné využití na zlepšení základové spáry</t>
  </si>
  <si>
    <t>11332: 22,429=22,429 [A]</t>
  </si>
  <si>
    <t>uložení části vykopané zeminy neznečištěné stavbou pro zásypy líce čel, množství dle položky 17110a, rozšíření zemního tělesa v místě propustku s využitím zeminy, množství dle položky 17110b</t>
  </si>
  <si>
    <t>množství pro zásyp dle 17110a: 88,952=88,952 [A] 
množství pro zásyp dle 17110b: 112,488=112,488 [B] 
A+B=201,440 [C]</t>
  </si>
  <si>
    <t>21</t>
  </si>
  <si>
    <t>17180</t>
  </si>
  <si>
    <t>ULOŽENÍ SYPANINY DO NÁSYPŮ Z NAKUPOVANÝCH MATERIÁLŮ</t>
  </si>
  <si>
    <t>zásyp rubu čel a  prefabrikátu pod úroveň těsnící vrstvy</t>
  </si>
  <si>
    <t>za OP1: 8,400*0,953*3,600=28,819 [A] 
za OP2: 8,400*0,960*2,910=23,466 [B] 
A+B=52,285 [C]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</si>
  <si>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</si>
  <si>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24</t>
  </si>
  <si>
    <t>zásyp líce čel z nakupovaných materiálů v místě rozšíření zemního tělesa</t>
  </si>
  <si>
    <t>rozdíl potřebný pro zřízení rozšíření, položka (17110a+17110b)-13183: 39,728=39,728 [A]</t>
  </si>
  <si>
    <t>17750</t>
  </si>
  <si>
    <t>ZEMNÍ HRÁZKY ZE ZEMIN NEPROPUSTNÝCH</t>
  </si>
  <si>
    <t>zemní hrázky zatrubnění potoka</t>
  </si>
  <si>
    <t>výtok: 1,400*1,300*1,500=2,730 [A]</t>
  </si>
  <si>
    <t>18220</t>
  </si>
  <si>
    <t>ROZPROSTŘENÍ ORNICE VE SVAHU</t>
  </si>
  <si>
    <t>rozprostření humźních vrstev v místě stavby v tl. 200 mm, objem dle položky 17120a</t>
  </si>
  <si>
    <t>v okolí stavby: 98,244=98,244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</si>
  <si>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</si>
  <si>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</si>
  <si>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</si>
  <si>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zatravnění ploch dotčených stavbou</t>
  </si>
  <si>
    <t>zatravnění: 491,218=491,218 [A]</t>
  </si>
  <si>
    <t>Zahrnuje dodání předepsané travní směsi, její výsev na ornici, zalévání, první pokosení, to vše bez ohledu na sklon terénu</t>
  </si>
  <si>
    <t>základy</t>
  </si>
  <si>
    <t>29</t>
  </si>
  <si>
    <t>21461F</t>
  </si>
  <si>
    <t>SEPARAČNÍ GEOTEXTILIE DO 600G/M2</t>
  </si>
  <si>
    <t>separační geotextilie pod polštář sanace podloží, položka čerpána pouze se souhlasem investora</t>
  </si>
  <si>
    <t>polštář vtok: 5,500*5,100=28,050 [A] 
poštář pod propustkem: 4,500*5,300=23,850 [B] 
polštář výtok: 9,500*3,750=35,625 [C] 
A+B+C=87,525 [D]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</si>
  <si>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</si>
  <si>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30</t>
  </si>
  <si>
    <t>27152</t>
  </si>
  <si>
    <t>POLŠTÁŘE POD ZÁKLADY Z KAMENIVA DRCENÉHO</t>
  </si>
  <si>
    <t>sanace podloží ŠDA 0-63, Id min. 0,9, položka čerpána pouze se souhlasem investora</t>
  </si>
  <si>
    <t>polštář vtok: 5,500*0,500*5,100=14,025 [A] 
poštář pod porpustkem: 4,500*0,500*5,300=11,925 [B] 
polštář výtok: 9,500*0,500*3,750=17,813 [C] 
využití vytěženého materiálu z 17120b: -22,429=-22,429 [D] 
A+B+C+D=21,334 [E]</t>
  </si>
  <si>
    <t>položka zahrnuje dodávku předepsaného kameniva, mimostaveništní a vnitrostaveništní dopravu a jeho uložení  
není-li v zadávací dokumentaci uvedeno jinak, jedná se o nakupovaný materiál</t>
  </si>
  <si>
    <t>25</t>
  </si>
  <si>
    <t>272324</t>
  </si>
  <si>
    <t>ZÁKLADY ZE ŽELEZOBETONU DO C25/30</t>
  </si>
  <si>
    <t>základy čela z betonu C20/25, včetně nátěru, bednění, výplní dilatačních a pracovních spar, výztuž B500B</t>
  </si>
  <si>
    <t>základ vtokového čela OP1: 2,100*0,685*3,250=4,675 [A] 
základ vtokového čela OP2: 2,100*0,685*1,500=2,158 [B] 
základ výtokového čela: 2,500*0,685*8,000=13,700 [C] 
A+B+C=20,533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</si>
  <si>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</si>
  <si>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</t>
  </si>
  <si>
    <t>272325</t>
  </si>
  <si>
    <t>ZÁKLADY ZE ŽELEZOBETONU DO C30/37</t>
  </si>
  <si>
    <t>základy prefabrikátu z betonu C20/25, včetně nátěru, bednění, výplní dilatačních a pracovních spar, výztuž B500B</t>
  </si>
  <si>
    <t>základová deska prefabrikátu: 3,300*0,300*11,100=10,989 [A]</t>
  </si>
  <si>
    <t>26</t>
  </si>
  <si>
    <t>272365</t>
  </si>
  <si>
    <t>VÝZTUŽ ZÁKLADŮ Z OCELI 10505, B500B</t>
  </si>
  <si>
    <t>výztuž základů z betonu C25/30, parametrická spotřeba 160 kg/m3, včetně vyvázání a distančních podložek</t>
  </si>
  <si>
    <t>výztuž základů: 0,160*20,533=3,285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</si>
  <si>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</si>
  <si>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</t>
  </si>
  <si>
    <t>272366</t>
  </si>
  <si>
    <t>VÝZTUŽ ZÁKLADŮ Z KARI SÍTÍ</t>
  </si>
  <si>
    <t>výztuž základové desky prefabrikátu z karisítě 8/100/100, při horním i dolním povrchu</t>
  </si>
  <si>
    <t>výztuž: 2,000*0,381=0,762 [A]</t>
  </si>
  <si>
    <t>svislé konstrukce</t>
  </si>
  <si>
    <t>31</t>
  </si>
  <si>
    <t>317325</t>
  </si>
  <si>
    <t>ŘÍMSY ZE ŽELEZOBETONU DO C30/37</t>
  </si>
  <si>
    <t>ŽB římsa z betonu C30/37, včetně pracovních spár a příčné striáže na pravé římse</t>
  </si>
  <si>
    <t>Pravá římsa: 0,650*0,280*8,650=1,574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</si>
  <si>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</si>
  <si>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</t>
  </si>
  <si>
    <t>317365</t>
  </si>
  <si>
    <t>VÝZTUŽ ŘÍMS Z OCELI 10505, B500B</t>
  </si>
  <si>
    <t>výztuž říms z oceli B500B, parametrická spotřeba 130 kg/m3</t>
  </si>
  <si>
    <t>výztuž římsy: 0,130*1,574=0,205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</si>
  <si>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</si>
  <si>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36</t>
  </si>
  <si>
    <t>327125</t>
  </si>
  <si>
    <t>ZDI OPĚR, ZÁRUB, NÁBŘEŽ Z DÍLCŮ ŽELEZOBETON DO C30/37</t>
  </si>
  <si>
    <t>prefabrikovaná konstrukce vtokové jímky z železobetonu, včetně spojů, dopravy a montáže dílců na základobou desku, izolačních nátěrů, součástí položky je vůztuž prefabrikátu</t>
  </si>
  <si>
    <t>konstrukce jímky stěny: 0,200*1,650*3,000=0,990 [A] 
konstrukce jímky spodní deska: 2,400*0,200*3,000=1,440 [B] 
konstrukce jímky rozšíření dole: 0,300*0,650*3,000=0,585 [C] 
A+B+C=3,015 [D]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</si>
  <si>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</si>
  <si>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37</t>
  </si>
  <si>
    <t>327325</t>
  </si>
  <si>
    <t>ZDI OPĚRNÉ, ZÁRUBNÍ, NÁBŘEŽNÍ ZE ŽELEZOVÉHO BETONU DO C30/37</t>
  </si>
  <si>
    <t>železobetonová konstrukce čela jímky kolem vyústění zatrubněného potoku, včetně napojení na zatrubnění a prfabrikovanou konstrukci jímky</t>
  </si>
  <si>
    <t>čelo: 0,200*1,650*2,400=0,792 [A] 
plocha stávajícího zatrubnění potoka: -1,000*0,200*0,785=-0,157 [B] 
A+B=0,635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</si>
  <si>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</si>
  <si>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38</t>
  </si>
  <si>
    <t>327366</t>
  </si>
  <si>
    <t>VÝZTUŽ ZDÍ OPĚRNÝCH, ZÁRUBNÍCH, NÁBŘEŽNÍCH Z KARI SÍTÍ</t>
  </si>
  <si>
    <t>výztuž čelní stěny z kari sítě 8/100/100, při obou površích</t>
  </si>
  <si>
    <t>výztuž: 2,000*0,041=0,082 [A]</t>
  </si>
  <si>
    <t>33</t>
  </si>
  <si>
    <t>333325</t>
  </si>
  <si>
    <t>MOSTNÍ OPĚRY A KŘÍDLA ZE ŽELEZOVÉHO BETONU DO C30/37</t>
  </si>
  <si>
    <t>ŽB dříky nových čel z betonu C30/37,včetně nátěrů, dilatačních a pracovních spár</t>
  </si>
  <si>
    <t>dřík čelo vtok - odečten otvor pro prefabrikát: 0,650*1,720*8,650=9,671 [A] 
dřík čelo výtok - odečten otvor pro prefabrikát: 0,650*2,430*11,400=18,006 [B] 
A+B=27,677 [C]</t>
  </si>
  <si>
    <t>34</t>
  </si>
  <si>
    <t>333365</t>
  </si>
  <si>
    <t>VÝZTUŽ MOSTNÍCH OPĚR A KŘÍDEL Z OCELI 10505, B500B</t>
  </si>
  <si>
    <t>výztuž dříku z oceli B500B, parametrická spotřeba 170 kg/m3</t>
  </si>
  <si>
    <t>výztuž čela: 0,170*27,677=4,705 [A]</t>
  </si>
  <si>
    <t>35</t>
  </si>
  <si>
    <t>389125</t>
  </si>
  <si>
    <t>MOSTNÍ RÁMOVÉ KONSTR Z DÍLCŮ ŽELEZOBET DO C30/37</t>
  </si>
  <si>
    <t>prefabrikovaná rámová konstrukce z železobetonu, včetně spojů, dopravy a montáže dílců na základovou desku, izolačních nátěrů, součástí položky je výztuž prefabrikátu</t>
  </si>
  <si>
    <t>rámová konstrukce stěny: 2,000*2,400*0,200*9,700=9,312 [A] 
rámová konstrukce horní a dolní deska: 2,000*2,400*0,200*9,700=9,312 [B] 
rámová konstrukce rozšíření dole: 0,300*0,650*9,700=1,892 [C] 
rámová konstrukce rozšíření nahoře: 0,200*0,200*9,700=0,388 [D] 
A+B+C+D=20,904 [E]</t>
  </si>
  <si>
    <t>vodorovné konstrukce</t>
  </si>
  <si>
    <t>39</t>
  </si>
  <si>
    <t>451312</t>
  </si>
  <si>
    <t>PODKLADNÍ A VÝPLŇOVÉ VRSTVY Z PROSTÉHO BETONU C12/15</t>
  </si>
  <si>
    <t>podkladní beton pod základy ŽB čel tl. 150 mm a přesahem 150 přes konstrukci</t>
  </si>
  <si>
    <t>pod základ čelo vtok OP1: 2,100*0,150*3,250=1,024 [A] 
pod základ čelo vtok OP2: 2,100*0,150*1,500=0,473 [B] 
pod základ čelo výtok: 2,500*0,150*8,000=3,000 [C] 
pod základovou desku prefabrikátu: 3,300*0,150*11,100=5,495 [D] 
A+B+C+D=9,992 [E]</t>
  </si>
  <si>
    <t>40</t>
  </si>
  <si>
    <t>podkladní beton pod rubovouz drenáž tl. 200 mm z betonu C12/15n, minimální sklon horního povrchu 3,0% ve směru potrubí</t>
  </si>
  <si>
    <t>za OP1: 0,200*1,250*8,400=2,100 [A] 
za OP2: 0,200*1,250*8,400=2,100 [B] 
A+B=4,200 [C]</t>
  </si>
  <si>
    <t>41</t>
  </si>
  <si>
    <t>451314</t>
  </si>
  <si>
    <t>PODKLADNÍ A VÝPLŇOVÉ VRSTVY Z PROSTÉHO BETONU C25/30</t>
  </si>
  <si>
    <t>podklad pod zpevnění kolem mostu, beton tl. 150 mm</t>
  </si>
  <si>
    <t>zpevnění koryta výtok: 2,800*0,150*5,600=2,352 [A] 
zpevnění kolem křídla 1L: 0,400*0,150*5,100=0,306 [B] 
zpevnění kolem křídla 2L: 0,400*0,150*5,100=0,306 [C] 
zpevnění kolem křídla 2P: 2,900*0,150*5,300=2,306 [D] 
A+B+C+D=5,270 [E]</t>
  </si>
  <si>
    <t>44</t>
  </si>
  <si>
    <t>457324</t>
  </si>
  <si>
    <t>VYROVNÁVACÍ A SPÁD ŽELEZOBETON DO C25/30</t>
  </si>
  <si>
    <t>ochranná betonová mazanina tl. 50 mm na horním povrchu prefabrikátu</t>
  </si>
  <si>
    <t>ochranná vrstva: 2,400*0,050*8,400=1,008 [A]</t>
  </si>
  <si>
    <t>45</t>
  </si>
  <si>
    <t>457366</t>
  </si>
  <si>
    <t>VÝZTUŽ VYROVNÁVACÍHO A SPÁDOVÉHO BETONU Z KARI SÍTÍ</t>
  </si>
  <si>
    <t>výztuž ochranné vrstvy z kari sítě 8/100/100</t>
  </si>
  <si>
    <t>výztuž: 0,210=0,210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</si>
  <si>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</si>
  <si>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42</t>
  </si>
  <si>
    <t>465512</t>
  </si>
  <si>
    <t>DLAŽBY Z LOMOVÉHO KAMENE NA MC</t>
  </si>
  <si>
    <t>opevnění svahů kolem mostu z kamene tl. 200 mm do betonu tl. 200 mm, plocha dle 451314</t>
  </si>
  <si>
    <t>zpevnění koryta výtok: 2,800*0,200*5,600=3,136 [A] 
zpevnění kolem křídla 1L: 0,400*0,200*5,100=0,408 [B] 
zpevnění kolem křídla 2L: 0,400*0,200*5,100=0,408 [C] 
zpevnění kolem křídla 2P: 2,900*0,200*5,300=3,074 [D] 
A+B+C+D=7,026 [E]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</si>
  <si>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</si>
  <si>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43</t>
  </si>
  <si>
    <t>467314</t>
  </si>
  <si>
    <t>STUPNĚ A PRAHY VODNÍCH KORYT Z PROSTÉHO BETONU C25/30</t>
  </si>
  <si>
    <t>příčné prahy zpevnění koryta z betonu C25/30, dle položky 124738b</t>
  </si>
  <si>
    <t>práh výtoku: 2,000*0,600*0,400=0,480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</si>
  <si>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</si>
  <si>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52</t>
  </si>
  <si>
    <t>vozovka v předpolích a na propustku: 7,000*20,000=140,000 [A]</t>
  </si>
  <si>
    <t>53</t>
  </si>
  <si>
    <t>vozovka v předpolích a na propustku: 7,000*19,000=133,000 [A]</t>
  </si>
  <si>
    <t>56</t>
  </si>
  <si>
    <t>56335</t>
  </si>
  <si>
    <t>VOZOVKOVÉ VRSTVY ZE ŠTĚRKODRTI TL. DO 250MM</t>
  </si>
  <si>
    <t>podkladní vrstvy ze ŠDA fr. 0/32, tl. min 250 mm</t>
  </si>
  <si>
    <t>plocha šedé dlažby dle položky 58261A: 38,480=38,480 [A] 
plocha reliéfní dlažby dle položky 56335: 1,920=1,920 [B] 
A+B=40,400 [C]</t>
  </si>
  <si>
    <t>51</t>
  </si>
  <si>
    <t>vozovka v předpolích a na propustku: 7,000*21,000=147,000 [A]</t>
  </si>
  <si>
    <t>47</t>
  </si>
  <si>
    <t>vozovka v předpolích a na propustku: 7,000*23,000=161,000 [A]</t>
  </si>
  <si>
    <t>49</t>
  </si>
  <si>
    <t>vozovka v předpolích a na propustku: 7,000*22,000=154,000 [A]</t>
  </si>
  <si>
    <t>46</t>
  </si>
  <si>
    <t>asfaltový beton obrusné vrstvy ACO 11+ tl. 40 mm</t>
  </si>
  <si>
    <t>48</t>
  </si>
  <si>
    <t>50</t>
  </si>
  <si>
    <t>54</t>
  </si>
  <si>
    <t>582611</t>
  </si>
  <si>
    <t>KRYTY Z BETON DLAŽDIC SE ZÁMKEM ŠEDÝCH TL 60MM DO LOŽE Z KAM</t>
  </si>
  <si>
    <t>šedá betonová zámková dlažba tl. 60 mm na levá straně, včetně pískového lože fr. 4/8 tl. 40 mm</t>
  </si>
  <si>
    <t>plocha dlažby s odečtením reliéfní dlažbu místa přecházení: 1,480*26,000=38,480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</si>
  <si>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</si>
  <si>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55</t>
  </si>
  <si>
    <t>58261A</t>
  </si>
  <si>
    <t>KRYTY Z BETON DLAŽDIC SE ZÁMKEM BAREV RELIÉF TL 60MM DO LOŽE Z KAM</t>
  </si>
  <si>
    <t>červená betonová zámková dlažba tl. 60 mm na levá straně, včetně pískového lože fr. 4/8 tl. 40 mm</t>
  </si>
  <si>
    <t>varovný pás: 0,800*1,200=0,960 [A] 
signální pás: 0,400*2,400=0,960 [B] 
A+B=1,920 [C]</t>
  </si>
  <si>
    <t>přidružená stavební výroba</t>
  </si>
  <si>
    <t>57</t>
  </si>
  <si>
    <t>711112</t>
  </si>
  <si>
    <t>IZOLACE BĚŽNÝCH KONSTRUKCÍ PROTI ZEMNÍ VLHKOSTI ASFALTOVÝMI PÁSY</t>
  </si>
  <si>
    <t>izolace rubu dříku natavovanými izolačními pásy, včetně penetračního nátěru</t>
  </si>
  <si>
    <t>horní povrch prefabrikátu: 2,400*8,400=20,160 [A] 
stěny prefabrikátu: 2,000*2,400*8,400=40,320 [B] 
A+B=60,480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</si>
  <si>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</si>
  <si>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59</t>
  </si>
  <si>
    <t>711317</t>
  </si>
  <si>
    <t>IZOLACE PODZEM OBJ PROTI ZEM VLHK Z PE FÓLIÍ</t>
  </si>
  <si>
    <t>těsnící vrstva v přechodové oblasti - HDPE těsnící folie</t>
  </si>
  <si>
    <t>za OP1: 8,400*3,200=26,880 [A] 
za OP2: 8,400*3,200=26,880 [B] 
A+B=53,760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</si>
  <si>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</si>
  <si>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58</t>
  </si>
  <si>
    <t>711509</t>
  </si>
  <si>
    <t>OCHRANA IZOLACE NA POVRCHU TEXTILIÍ</t>
  </si>
  <si>
    <t>ochrana izolace na rubu geotextilií 1x 300 gm2</t>
  </si>
  <si>
    <t>rub čela vtok: 14,878=14,878 [A] 
rub čela výtok: 27,702=27,702 [B] 
ochrana izolace na líci geotextilií 1x 300 g/m2:  
líc čela vtok, základ+stěna: 1,950*4,750=9,263 [C] 
líc čela vtok, křídlo: 1,750*1,520=2,660 [D] 
líc čela výtok, základ+stěna: 1,650*5,600=9,240 [E] 
líc čela výtok, křídlo: 2,000*1,780*1,550=5,518 [F] 
A+B+C+D+E+F=69,261 [G]</t>
  </si>
  <si>
    <t>položka zahrnuje:  
- dodání  předepsaného ochranného materiálu  
- zřízení ochrany izolace</t>
  </si>
  <si>
    <t>60</t>
  </si>
  <si>
    <t>711519</t>
  </si>
  <si>
    <t>OCHRANA IZOLACE PODZEMNÍCH OBJEKTŮ TEXTILIÍ</t>
  </si>
  <si>
    <t>ochrana těsnící vrstvy z HDPE folie, vykázána 2x plocha 711317</t>
  </si>
  <si>
    <t>za OP1: 2,000*8,400*3,200=53,760 [A] 
za OP2: 2,000*8,400*3,200=53,760 [B] 
A+B=107,520 [C]</t>
  </si>
  <si>
    <t>61</t>
  </si>
  <si>
    <t>78381</t>
  </si>
  <si>
    <t>NÁTĚRY BETON KONSTR TYP S1 (OS-A)</t>
  </si>
  <si>
    <t>ochranný hydrofobní nátěr římsy dle VL, délka dle 317325</t>
  </si>
  <si>
    <t>pravé římsa: 0,770*8,650=6,661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</si>
  <si>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</si>
  <si>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62</t>
  </si>
  <si>
    <t>78383</t>
  </si>
  <si>
    <t>NÁTĚRY BETON KONSTR TYP S4 (OS-C)</t>
  </si>
  <si>
    <t>ochranný nátěr odrazného proužku dle VL, délka dle 317325</t>
  </si>
  <si>
    <t>pravá římsa: 0,320*8,650=2,768 [A]</t>
  </si>
  <si>
    <t>64</t>
  </si>
  <si>
    <t>81446</t>
  </si>
  <si>
    <t>POTRUBÍ Z TRUB BETONOVÝCH DN DO 400MM</t>
  </si>
  <si>
    <t>obnova dešťové kanalizace</t>
  </si>
  <si>
    <t>obnova kanalizace při křídle 1P: 3,000=3,000 [A] 
obnova kanalizace při křídle 2P: 3,000=3,000 [B] 
obnova kanalizace za OP1: 3,000=3,000 [C] 
A+B+C=9,000 [D]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</si>
  <si>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</si>
  <si>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63</t>
  </si>
  <si>
    <t>875332</t>
  </si>
  <si>
    <t>POTRUBÍ DREN Z TRUB PLAST DN DO 150MM DĚROVANÝCH</t>
  </si>
  <si>
    <t>rubová drenáž D 150 PE, SN8, Perforovaná, včetně prostupu skrze křídla</t>
  </si>
  <si>
    <t>za OP1: 9,500=9,500 [A] 
za OP2: 9,500=9,500 [B] 
A+B=19,000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</si>
  <si>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</si>
  <si>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65</t>
  </si>
  <si>
    <t>9112A3</t>
  </si>
  <si>
    <t>ZÁBRADLÍ MOSTNÍ S VODOR MADLY - DEMONTÁŽ S PŘESUNEM</t>
  </si>
  <si>
    <t>odstranění zábradlí na mostě a v předpolí</t>
  </si>
  <si>
    <t>zábradlí vlevo před mostem: 15,500=15,500 [A] 
levá římsa: 8,700=8,700 [B] 
pravá římsa: 8,700=8,700 [C] 
A+B+C=32,900 [D]</t>
  </si>
  <si>
    <t>položka zahrnuje:  
- demontáž a odstranění zařízení  
- jeho odvoz na předepsané místo</t>
  </si>
  <si>
    <t>86</t>
  </si>
  <si>
    <t>9112B1</t>
  </si>
  <si>
    <t>ZÁBRADLÍ MOSTNÍ SE SVISLOU VÝPLNÍ - DODÁVKA A MONTÁŽ</t>
  </si>
  <si>
    <t>nové ocelové zábradlí se svislou výplní v. 1,1 m, opatřeno PKO, barva dle výběru investora, včetně kotvení a spojovacího materiálu z nerezové oceli tř. A2, včetně podlitá plastmaltou</t>
  </si>
  <si>
    <t>levá římsa: 11,400=11,400 [A] 
pravá římsa: 8,600=8,600 [B] 
A+B=20,000 [C]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</si>
  <si>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</si>
  <si>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79</t>
  </si>
  <si>
    <t>91355</t>
  </si>
  <si>
    <t>EVIDENČNÍ ČÍSLO MOSTU</t>
  </si>
  <si>
    <t>nové značené názvu vodoteče</t>
  </si>
  <si>
    <t>: 
=</t>
  </si>
  <si>
    <t>položka zahrnuje štítek s evidenčním číslem mostu, sloupek dopravní značky včetně osazení a nutných zemních prací a zabetonování</t>
  </si>
  <si>
    <t>80</t>
  </si>
  <si>
    <t>nové evidenční číslo mostu</t>
  </si>
  <si>
    <t>81</t>
  </si>
  <si>
    <t>letopočet vlysem do betonu</t>
  </si>
  <si>
    <t>66</t>
  </si>
  <si>
    <t>914123</t>
  </si>
  <si>
    <t>DOPRAVNÍ ZNAČKY ZÁKLADNÍ VELIKOSTI OCELOVÉ FÓLIE TŘ 1 - DEMONTÁŽ</t>
  </si>
  <si>
    <t>odstranění stávajícího značenísnížené zatížitelnosti, evidenční číslo mostu</t>
  </si>
  <si>
    <t>B13: 2,000=2,000 [A] 
E13: 2,000=2,000 [B] 
evidenční číslo: 2,000=2,000 [C] 
A+B+C=6,000 [D]</t>
  </si>
  <si>
    <t>Položka zahrnuje odstranění, demontáž a odklizení materiálu s odvozem na předepsané místo</t>
  </si>
  <si>
    <t>78</t>
  </si>
  <si>
    <t>917212</t>
  </si>
  <si>
    <t>ZÁHONOVÉ OBRUBY Z BETONOVÝCH OBRUBNÍKŮ ŠÍŘ 80MM</t>
  </si>
  <si>
    <t>lemování veřejného chodníku obrubníkem 800x250x1000 mm, včetně betonového lože</t>
  </si>
  <si>
    <t>před výtokovým čelem: 6,000=6,000 [A] 
za výtokovým čelem: 8,000=8,000 [B] 
A+B=14,000 [C]</t>
  </si>
  <si>
    <t>Položka zahrnuje:  
dodání a pokládku betonových obrubníků o rozměrech předepsaných zadávací dokumentací  
betonové lože i boční betonovou opěrku.</t>
  </si>
  <si>
    <t>77</t>
  </si>
  <si>
    <t>917223</t>
  </si>
  <si>
    <t>SILNIČNÍ A CHODNÍKOVÉ OBRUBY Z BETONOVÝCH OBRUBNÍKŮ ŠÍŘ 100MM</t>
  </si>
  <si>
    <t>lemování zpevnění kolem křídel, ukončení dlažby z lomového kamene chodníkovým obrubníkem 100x250x1000 mm, včetně betonového lože</t>
  </si>
  <si>
    <t>zpěvnění kolem křídla 1L: 8,000=8,000 [A] 
zpěvnění kolem křídla 2L: 8,000=8,000 [B] 
zpěvnění kolem křídla 2P: 10,000=10,000 [C] 
A+B+C=26,000 [D]</t>
  </si>
  <si>
    <t>75</t>
  </si>
  <si>
    <t>917224</t>
  </si>
  <si>
    <t>SILNIČNÍ A CHODNÍKOVÉ OBRUBY Z BETONOVÝCH OBRUBNÍKŮ ŠÍŘ 150MM</t>
  </si>
  <si>
    <t>ukončení dlažby za římsou z lomového kamene silničním obrubníkem 150x250x1000 mm, včetně betonového lože</t>
  </si>
  <si>
    <t>podel chodníku na levé straně: 26,000=26,000 [A] 
za křídlem 2P: 1,000=1,000 [B] 
A+B=27,000 [C]</t>
  </si>
  <si>
    <t>76</t>
  </si>
  <si>
    <t>výměna poškozených obrub za křídlem 1P, položka čerpána se souhlasem investora</t>
  </si>
  <si>
    <t>výměna obrub: 10,000=10,000 [A]</t>
  </si>
  <si>
    <t>82</t>
  </si>
  <si>
    <t>931182</t>
  </si>
  <si>
    <t>VÝPLŇ DILATAČNÍCH SPAR Z POLYSTYRENU TL 20MM</t>
  </si>
  <si>
    <t>výplň dilatační spáry mezi zpevněním kolem spodní stavby</t>
  </si>
  <si>
    <t>podel křídla 1L: 5,100=5,100 [A] 
podel křídla 2L: 5,100=5,100 [B] 
A+B=10,200 [C]</t>
  </si>
  <si>
    <t>položka zahrnuje dodávku a osazení předepsaného materiálu, očištění ploch spáry před úpravou, očištění okolí spáry po úpravě</t>
  </si>
  <si>
    <t>84</t>
  </si>
  <si>
    <t>931326</t>
  </si>
  <si>
    <t>TĚSNĚNÍ DILATAČ SPAR ASF ZÁLIVKOU MODIFIK PRŮŘ DO 800MM2</t>
  </si>
  <si>
    <t>vyplnění spáry mezi vozovkou a římsou, včetně penetračního nátěru a povápněná, položka předtěsnění dle 93135, délka dle 317325</t>
  </si>
  <si>
    <t>spára před římsou: 8,650=8,650 [A]</t>
  </si>
  <si>
    <t>83</t>
  </si>
  <si>
    <t>931336</t>
  </si>
  <si>
    <t>TĚSNĚNÍ DILATAČNÍCH SPAR POLYURETANOVÝM TMELEM PRŮŘEZU DO 800MM2</t>
  </si>
  <si>
    <t>trvale pružný těsnící tmel šedý 20x40 mm dle ČSN ISO 11600 (F-25-HM-M1p) včetně předtěsnění Pu provazcem D30 mm, dle položky 931182</t>
  </si>
  <si>
    <t>85</t>
  </si>
  <si>
    <t>93135</t>
  </si>
  <si>
    <t>TĚSNĚNÍ DILATAČ SPAR PRYŽ PÁSKOU NEBO KRUH PROFILEM</t>
  </si>
  <si>
    <t>předtěsnění spáry mezi vozovkou a římsou, délka dle 931326</t>
  </si>
  <si>
    <t>předtěsnění před římsou: 8,650=8,650 [A]</t>
  </si>
  <si>
    <t>88</t>
  </si>
  <si>
    <t>93610</t>
  </si>
  <si>
    <t>DROBNÉ DOPLŇK KONSTR DŘEVĚNÉ</t>
  </si>
  <si>
    <t>pochozí plocha lávky pro vydry</t>
  </si>
  <si>
    <t>fošna tl. 30 mm: 0,500*0,030*12,600=0,189 [A]</t>
  </si>
  <si>
    <t>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</si>
  <si>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87</t>
  </si>
  <si>
    <t>936502</t>
  </si>
  <si>
    <t>DROBNÉ DOPLŇK KONSTR KOVOVÉ POZINK</t>
  </si>
  <si>
    <t>KG</t>
  </si>
  <si>
    <t>konzoly lávky pro vydry</t>
  </si>
  <si>
    <t>patní deska tl. 4 mm: 7850,000*7,000*0,150*0,004*0,300=9,891 [A] 
konzola L80x80x4: 6,170*7,000*0,500=21,595 [B] 
A+B=31,486 [C]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</si>
  <si>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</si>
  <si>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69</t>
  </si>
  <si>
    <t>96611</t>
  </si>
  <si>
    <t>BOURÁNÍ KONSTRUKCÍ Z BETONOVÝCH DÍLCŮ</t>
  </si>
  <si>
    <t>odstranění prefabrikovaných nosníků NK</t>
  </si>
  <si>
    <t>nosníky: 7,000*0,980*0,350*6,100=14,646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</si>
  <si>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</si>
  <si>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72</t>
  </si>
  <si>
    <t>96613</t>
  </si>
  <si>
    <t>BOURÁNÍ KONSTRUKCÍ Z KAMENE NA MC</t>
  </si>
  <si>
    <t>odstranění opěry, křídel</t>
  </si>
  <si>
    <t>dřík OP2: 0,800*1,725*7,620=10,516 [A] 
Křídlo 1L: 0,550*2,350*1,300=1,680 [B] 
Křídlo 1P: 0,550*2,350*1,300=1,680 [C] 
Křídlo 2L: 0,550*2,350*1,300=1,680 [D] 
Křídlo 2P: 0,550*2,350*1,300=1,680 [E] 
A+B+C+D+E=17,236 [F]</t>
  </si>
  <si>
    <t>67</t>
  </si>
  <si>
    <t>96616</t>
  </si>
  <si>
    <t>BOURÁNÍ KONSTRUKCÍ ZE ŽELEZOBETONU</t>
  </si>
  <si>
    <t>odstranění říms</t>
  </si>
  <si>
    <t>levá římsa: 0,520*0,150*8,920=0,696 [A] 
pravá římsa: 0,500*0,150*8,890=0,667 [B] 
A+B=1,363 [C]</t>
  </si>
  <si>
    <t>68</t>
  </si>
  <si>
    <t>odstranění spádové desky NK, odstranění dobetonávky na vtoku</t>
  </si>
  <si>
    <t>spádová deska: 6,680*0,180*6,050=7,275 [A] 
dobetonávka: 0,750*0,530*6,050=2,405 [B] 
A+B=9,680 [C]</t>
  </si>
  <si>
    <t>70</t>
  </si>
  <si>
    <t>odstranění opěr, základů</t>
  </si>
  <si>
    <t>dřík OP1: 0,800*1,725*7,620=10,516 [A] 
základ OP1 vlevo: 1,100*0,800*0,600=0,528 [B] 
základ OP1 vpravo: 1,100*0,800*1,720=1,514 [C] 
základ OP2 vlevo: 1,100*0,800*0,600=0,528 [D] 
základ OP2 vpravo: 1,100*0,800*1,720=1,514 [E] 
A+B+C+D+E=14,600 [F]</t>
  </si>
  <si>
    <t>71</t>
  </si>
  <si>
    <t>d</t>
  </si>
  <si>
    <t>odstranění betonového koryta pod mostem, odstranění vtokové jímky</t>
  </si>
  <si>
    <t>vtoková límka čelo: 0,320*2,000*2,700=1,728 [A] 
vtoková límka bok: 2,000*0,320*2,000*2,350=3,008 [B] 
Koryto stěna - průměrná výška: 2,000*0,320*1,470*15,150=14,253 [C] 
Koryto stěna výtok: 2,000*0,320*1,300*0,950=0,790 [D] 
A+B+C+D=19,779 [E]</t>
  </si>
  <si>
    <t>74</t>
  </si>
  <si>
    <t>969246</t>
  </si>
  <si>
    <t>VYBOURÁNÍ POTRUBÍ DN DO 400MM KANALIZAČ</t>
  </si>
  <si>
    <t>odstranění stávajícího vyústění potrubí deštové kanalizace DN300</t>
  </si>
  <si>
    <t>odstranění potrubí při křídle 1P: 3,000=3,000 [A] 
odstranění potrubí při křídle 2P: 3,000=3,000 [B] 
odstranění potrubí v OP1: 3,000=3,000 [C] 
A+B+C=9,000 [D]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</si>
  <si>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</si>
  <si>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73</t>
  </si>
  <si>
    <t>97817</t>
  </si>
  <si>
    <t>ODSTRANĚNÍ MOSTNÍ IZOLACE</t>
  </si>
  <si>
    <t>odstranění mostní izolace</t>
  </si>
  <si>
    <t>izolace na mostě: 6,680*6,050=40,414 [A]</t>
  </si>
  <si>
    <t>Položka zahrnuje:  
- položka zahrnuje veškeré práce plynoucí z technologického předpisu a z platných předpisů  
- veškerou manipulaci s vybouranou sutí a hmotami včetně uložení na skládku.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</si>
  <si>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SO 401</t>
  </si>
  <si>
    <t>Přeložka vedení CETIN</t>
  </si>
  <si>
    <t>přeložaní sdělovacího vedení CETIN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</si>
</sst>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6">
        <f>0+I8+I81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15</v>
      </c>
      <c s="15"/>
      <c s="15"/>
      <c s="15"/>
      <c s="22">
        <f>0+Q8</f>
      </c>
      <c r="O8">
        <f>0+R8</f>
      </c>
      <c r="Q8">
        <f>0+I9+I13+I17+I21+I25+I29+I33+I37+I41+I45+I49+I53+I57+I61+I65+I69+I73+I77</f>
      </c>
      <c>
        <f>0+O9+O13+O17+O21+O25+O29+O33+O37+O41+O45+O49+O53+O57+O61+O65+O69+O73+O77</f>
      </c>
    </row>
    <row r="9" spans="1:16" ht="12.75">
      <c r="A9" s="19" t="s">
        <v>34</v>
      </c>
      <c s="23" t="s">
        <v>13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39</v>
      </c>
      <c r="E10" s="29" t="s">
        <v>40</v>
      </c>
    </row>
    <row r="11" spans="1:5" ht="12.75">
      <c r="A11" s="30" t="s">
        <v>41</v>
      </c>
      <c r="E11" s="31" t="s">
        <v>36</v>
      </c>
    </row>
    <row r="12" spans="1:5" ht="51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44</v>
      </c>
      <c s="19" t="s">
        <v>36</v>
      </c>
      <c s="24" t="s">
        <v>45</v>
      </c>
      <c s="25" t="s">
        <v>38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39</v>
      </c>
      <c r="E14" s="29" t="s">
        <v>46</v>
      </c>
    </row>
    <row r="15" spans="1:5" ht="12.75">
      <c r="A15" s="30" t="s">
        <v>41</v>
      </c>
      <c r="E15" s="31" t="s">
        <v>36</v>
      </c>
    </row>
    <row r="16" spans="1:5" ht="51">
      <c r="A16" t="s">
        <v>42</v>
      </c>
      <c r="E16" s="29" t="s">
        <v>43</v>
      </c>
    </row>
    <row r="17" spans="1:16" ht="12.75">
      <c r="A17" s="19" t="s">
        <v>34</v>
      </c>
      <c s="23" t="s">
        <v>19</v>
      </c>
      <c s="23" t="s">
        <v>47</v>
      </c>
      <c s="19" t="s">
        <v>36</v>
      </c>
      <c s="24" t="s">
        <v>48</v>
      </c>
      <c s="25" t="s">
        <v>38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39</v>
      </c>
      <c r="E18" s="29" t="s">
        <v>49</v>
      </c>
    </row>
    <row r="19" spans="1:5" ht="12.75">
      <c r="A19" s="30" t="s">
        <v>41</v>
      </c>
      <c r="E19" s="31" t="s">
        <v>36</v>
      </c>
    </row>
    <row r="20" spans="1:5" ht="51">
      <c r="A20" t="s">
        <v>42</v>
      </c>
      <c r="E20" s="29" t="s">
        <v>50</v>
      </c>
    </row>
    <row r="21" spans="1:16" ht="12.75">
      <c r="A21" s="19" t="s">
        <v>34</v>
      </c>
      <c s="23" t="s">
        <v>27</v>
      </c>
      <c s="23" t="s">
        <v>51</v>
      </c>
      <c s="19" t="s">
        <v>52</v>
      </c>
      <c s="24" t="s">
        <v>53</v>
      </c>
      <c s="25" t="s">
        <v>38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39</v>
      </c>
      <c r="E22" s="29" t="s">
        <v>54</v>
      </c>
    </row>
    <row r="23" spans="1:5" ht="12.75">
      <c r="A23" s="30" t="s">
        <v>41</v>
      </c>
      <c r="E23" s="31" t="s">
        <v>36</v>
      </c>
    </row>
    <row r="24" spans="1:5" ht="89.25">
      <c r="A24" t="s">
        <v>42</v>
      </c>
      <c r="E24" s="29" t="s">
        <v>55</v>
      </c>
    </row>
    <row r="25" spans="1:16" ht="12.75">
      <c r="A25" s="19" t="s">
        <v>34</v>
      </c>
      <c s="23" t="s">
        <v>56</v>
      </c>
      <c s="23" t="s">
        <v>51</v>
      </c>
      <c s="19" t="s">
        <v>57</v>
      </c>
      <c s="24" t="s">
        <v>53</v>
      </c>
      <c s="25" t="s">
        <v>38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38.25">
      <c r="A26" s="28" t="s">
        <v>39</v>
      </c>
      <c r="E26" s="29" t="s">
        <v>58</v>
      </c>
    </row>
    <row r="27" spans="1:5" ht="12.75">
      <c r="A27" s="30" t="s">
        <v>41</v>
      </c>
      <c r="E27" s="31" t="s">
        <v>36</v>
      </c>
    </row>
    <row r="28" spans="1:5" ht="89.25">
      <c r="A28" t="s">
        <v>42</v>
      </c>
      <c r="E28" s="29" t="s">
        <v>55</v>
      </c>
    </row>
    <row r="29" spans="1:16" ht="12.75">
      <c r="A29" s="19" t="s">
        <v>34</v>
      </c>
      <c s="23" t="s">
        <v>59</v>
      </c>
      <c s="23" t="s">
        <v>51</v>
      </c>
      <c s="19" t="s">
        <v>60</v>
      </c>
      <c s="24" t="s">
        <v>53</v>
      </c>
      <c s="25" t="s">
        <v>38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38.25">
      <c r="A30" s="28" t="s">
        <v>39</v>
      </c>
      <c r="E30" s="29" t="s">
        <v>61</v>
      </c>
    </row>
    <row r="31" spans="1:5" ht="12.75">
      <c r="A31" s="30" t="s">
        <v>41</v>
      </c>
      <c r="E31" s="31" t="s">
        <v>36</v>
      </c>
    </row>
    <row r="32" spans="1:5" ht="89.25">
      <c r="A32" t="s">
        <v>42</v>
      </c>
      <c r="E32" s="29" t="s">
        <v>55</v>
      </c>
    </row>
    <row r="33" spans="1:16" ht="12.75">
      <c r="A33" s="19" t="s">
        <v>34</v>
      </c>
      <c s="23" t="s">
        <v>25</v>
      </c>
      <c s="23" t="s">
        <v>62</v>
      </c>
      <c s="19" t="s">
        <v>36</v>
      </c>
      <c s="24" t="s">
        <v>63</v>
      </c>
      <c s="25" t="s">
        <v>38</v>
      </c>
      <c s="26">
        <v>2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39</v>
      </c>
      <c r="E34" s="29" t="s">
        <v>64</v>
      </c>
    </row>
    <row r="35" spans="1:5" ht="51">
      <c r="A35" s="30" t="s">
        <v>41</v>
      </c>
      <c r="E35" s="31" t="s">
        <v>65</v>
      </c>
    </row>
    <row r="36" spans="1:5" ht="51">
      <c r="A36" t="s">
        <v>42</v>
      </c>
      <c r="E36" s="29" t="s">
        <v>66</v>
      </c>
    </row>
    <row r="37" spans="1:16" ht="12.75">
      <c r="A37" s="19" t="s">
        <v>34</v>
      </c>
      <c s="23" t="s">
        <v>30</v>
      </c>
      <c s="23" t="s">
        <v>67</v>
      </c>
      <c s="19" t="s">
        <v>36</v>
      </c>
      <c s="24" t="s">
        <v>68</v>
      </c>
      <c s="25" t="s">
        <v>69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39</v>
      </c>
      <c r="E38" s="29" t="s">
        <v>70</v>
      </c>
    </row>
    <row r="39" spans="1:5" ht="12.75">
      <c r="A39" s="30" t="s">
        <v>41</v>
      </c>
      <c r="E39" s="31" t="s">
        <v>36</v>
      </c>
    </row>
    <row r="40" spans="1:5" ht="51">
      <c r="A40" t="s">
        <v>42</v>
      </c>
      <c r="E40" s="29" t="s">
        <v>66</v>
      </c>
    </row>
    <row r="41" spans="1:16" ht="12.75">
      <c r="A41" s="19" t="s">
        <v>34</v>
      </c>
      <c s="23" t="s">
        <v>32</v>
      </c>
      <c s="23" t="s">
        <v>71</v>
      </c>
      <c s="19" t="s">
        <v>36</v>
      </c>
      <c s="24" t="s">
        <v>72</v>
      </c>
      <c s="25" t="s">
        <v>38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39</v>
      </c>
      <c r="E42" s="29" t="s">
        <v>73</v>
      </c>
    </row>
    <row r="43" spans="1:5" ht="12.75">
      <c r="A43" s="30" t="s">
        <v>41</v>
      </c>
      <c r="E43" s="31" t="s">
        <v>36</v>
      </c>
    </row>
    <row r="44" spans="1:5" ht="51">
      <c r="A44" t="s">
        <v>42</v>
      </c>
      <c r="E44" s="29" t="s">
        <v>66</v>
      </c>
    </row>
    <row r="45" spans="1:16" ht="12.75">
      <c r="A45" s="19" t="s">
        <v>34</v>
      </c>
      <c s="23" t="s">
        <v>74</v>
      </c>
      <c s="23" t="s">
        <v>75</v>
      </c>
      <c s="19" t="s">
        <v>36</v>
      </c>
      <c s="24" t="s">
        <v>76</v>
      </c>
      <c s="25" t="s">
        <v>38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38.25">
      <c r="A46" s="28" t="s">
        <v>39</v>
      </c>
      <c r="E46" s="29" t="s">
        <v>77</v>
      </c>
    </row>
    <row r="47" spans="1:5" ht="12.75">
      <c r="A47" s="30" t="s">
        <v>41</v>
      </c>
      <c r="E47" s="31" t="s">
        <v>36</v>
      </c>
    </row>
    <row r="48" spans="1:5" ht="51">
      <c r="A48" t="s">
        <v>42</v>
      </c>
      <c r="E48" s="29" t="s">
        <v>66</v>
      </c>
    </row>
    <row r="49" spans="1:16" ht="12.75">
      <c r="A49" s="19" t="s">
        <v>34</v>
      </c>
      <c s="23" t="s">
        <v>78</v>
      </c>
      <c s="23" t="s">
        <v>79</v>
      </c>
      <c s="19" t="s">
        <v>36</v>
      </c>
      <c s="24" t="s">
        <v>80</v>
      </c>
      <c s="25" t="s">
        <v>81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76.5">
      <c r="A50" s="28" t="s">
        <v>39</v>
      </c>
      <c r="E50" s="29" t="s">
        <v>82</v>
      </c>
    </row>
    <row r="51" spans="1:5" ht="12.75">
      <c r="A51" s="30" t="s">
        <v>41</v>
      </c>
      <c r="E51" s="31" t="s">
        <v>36</v>
      </c>
    </row>
    <row r="52" spans="1:5" ht="102">
      <c r="A52" t="s">
        <v>42</v>
      </c>
      <c r="E52" s="29" t="s">
        <v>83</v>
      </c>
    </row>
    <row r="53" spans="1:16" ht="12.75">
      <c r="A53" s="19" t="s">
        <v>34</v>
      </c>
      <c s="23" t="s">
        <v>84</v>
      </c>
      <c s="23" t="s">
        <v>85</v>
      </c>
      <c s="19" t="s">
        <v>36</v>
      </c>
      <c s="24" t="s">
        <v>86</v>
      </c>
      <c s="25" t="s">
        <v>38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38.25">
      <c r="A54" s="28" t="s">
        <v>39</v>
      </c>
      <c r="E54" s="29" t="s">
        <v>87</v>
      </c>
    </row>
    <row r="55" spans="1:5" ht="12.75">
      <c r="A55" s="30" t="s">
        <v>41</v>
      </c>
      <c r="E55" s="31" t="s">
        <v>36</v>
      </c>
    </row>
    <row r="56" spans="1:5" ht="89.25">
      <c r="A56" t="s">
        <v>42</v>
      </c>
      <c r="E56" s="29" t="s">
        <v>88</v>
      </c>
    </row>
    <row r="57" spans="1:16" ht="12.75">
      <c r="A57" s="19" t="s">
        <v>34</v>
      </c>
      <c s="23" t="s">
        <v>89</v>
      </c>
      <c s="23" t="s">
        <v>90</v>
      </c>
      <c s="19" t="s">
        <v>36</v>
      </c>
      <c s="24" t="s">
        <v>91</v>
      </c>
      <c s="25" t="s">
        <v>38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38.25">
      <c r="A58" s="28" t="s">
        <v>39</v>
      </c>
      <c r="E58" s="29" t="s">
        <v>92</v>
      </c>
    </row>
    <row r="59" spans="1:5" ht="12.75">
      <c r="A59" s="30" t="s">
        <v>41</v>
      </c>
      <c r="E59" s="31" t="s">
        <v>36</v>
      </c>
    </row>
    <row r="60" spans="1:5" ht="51">
      <c r="A60" t="s">
        <v>42</v>
      </c>
      <c r="E60" s="29" t="s">
        <v>66</v>
      </c>
    </row>
    <row r="61" spans="1:16" ht="12.75">
      <c r="A61" s="19" t="s">
        <v>34</v>
      </c>
      <c s="23" t="s">
        <v>93</v>
      </c>
      <c s="23" t="s">
        <v>94</v>
      </c>
      <c s="19" t="s">
        <v>52</v>
      </c>
      <c s="24" t="s">
        <v>95</v>
      </c>
      <c s="25" t="s">
        <v>38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63.75">
      <c r="A62" s="28" t="s">
        <v>39</v>
      </c>
      <c r="E62" s="29" t="s">
        <v>96</v>
      </c>
    </row>
    <row r="63" spans="1:5" ht="12.75">
      <c r="A63" s="30" t="s">
        <v>41</v>
      </c>
      <c r="E63" s="31" t="s">
        <v>36</v>
      </c>
    </row>
    <row r="64" spans="1:5" ht="51">
      <c r="A64" t="s">
        <v>42</v>
      </c>
      <c r="E64" s="29" t="s">
        <v>66</v>
      </c>
    </row>
    <row r="65" spans="1:16" ht="12.75">
      <c r="A65" s="19" t="s">
        <v>34</v>
      </c>
      <c s="23" t="s">
        <v>97</v>
      </c>
      <c s="23" t="s">
        <v>94</v>
      </c>
      <c s="19" t="s">
        <v>57</v>
      </c>
      <c s="24" t="s">
        <v>95</v>
      </c>
      <c s="25" t="s">
        <v>38</v>
      </c>
      <c s="26">
        <v>1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38.25">
      <c r="A66" s="28" t="s">
        <v>39</v>
      </c>
      <c r="E66" s="29" t="s">
        <v>98</v>
      </c>
    </row>
    <row r="67" spans="1:5" ht="12.75">
      <c r="A67" s="30" t="s">
        <v>41</v>
      </c>
      <c r="E67" s="31" t="s">
        <v>36</v>
      </c>
    </row>
    <row r="68" spans="1:5" ht="51">
      <c r="A68" t="s">
        <v>42</v>
      </c>
      <c r="E68" s="29" t="s">
        <v>66</v>
      </c>
    </row>
    <row r="69" spans="1:16" ht="12.75">
      <c r="A69" s="19" t="s">
        <v>34</v>
      </c>
      <c s="23" t="s">
        <v>99</v>
      </c>
      <c s="23" t="s">
        <v>100</v>
      </c>
      <c s="19" t="s">
        <v>36</v>
      </c>
      <c s="24" t="s">
        <v>101</v>
      </c>
      <c s="25" t="s">
        <v>69</v>
      </c>
      <c s="26">
        <v>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51">
      <c r="A70" s="28" t="s">
        <v>39</v>
      </c>
      <c r="E70" s="29" t="s">
        <v>102</v>
      </c>
    </row>
    <row r="71" spans="1:5" ht="12.75">
      <c r="A71" s="30" t="s">
        <v>41</v>
      </c>
      <c r="E71" s="31" t="s">
        <v>36</v>
      </c>
    </row>
    <row r="72" spans="1:5" ht="114.75">
      <c r="A72" t="s">
        <v>42</v>
      </c>
      <c r="E72" s="29" t="s">
        <v>103</v>
      </c>
    </row>
    <row r="73" spans="1:16" ht="12.75">
      <c r="A73" s="19" t="s">
        <v>34</v>
      </c>
      <c s="23" t="s">
        <v>23</v>
      </c>
      <c s="23" t="s">
        <v>104</v>
      </c>
      <c s="19" t="s">
        <v>36</v>
      </c>
      <c s="24" t="s">
        <v>105</v>
      </c>
      <c s="25" t="s">
        <v>38</v>
      </c>
      <c s="26">
        <v>1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02">
      <c r="A74" s="28" t="s">
        <v>39</v>
      </c>
      <c r="E74" s="29" t="s">
        <v>106</v>
      </c>
    </row>
    <row r="75" spans="1:5" ht="12.75">
      <c r="A75" s="30" t="s">
        <v>41</v>
      </c>
      <c r="E75" s="31" t="s">
        <v>36</v>
      </c>
    </row>
    <row r="76" spans="1:5" ht="63.75">
      <c r="A76" t="s">
        <v>42</v>
      </c>
      <c r="E76" s="29" t="s">
        <v>107</v>
      </c>
    </row>
    <row r="77" spans="1:16" ht="12.75">
      <c r="A77" s="19" t="s">
        <v>34</v>
      </c>
      <c s="23" t="s">
        <v>108</v>
      </c>
      <c s="23" t="s">
        <v>109</v>
      </c>
      <c s="19" t="s">
        <v>36</v>
      </c>
      <c s="24" t="s">
        <v>110</v>
      </c>
      <c s="25" t="s">
        <v>38</v>
      </c>
      <c s="26">
        <v>4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63.75">
      <c r="A78" s="28" t="s">
        <v>39</v>
      </c>
      <c r="E78" s="29" t="s">
        <v>111</v>
      </c>
    </row>
    <row r="79" spans="1:5" ht="12.75">
      <c r="A79" s="30" t="s">
        <v>41</v>
      </c>
      <c r="E79" s="31" t="s">
        <v>36</v>
      </c>
    </row>
    <row r="80" spans="1:5" ht="51">
      <c r="A80" t="s">
        <v>42</v>
      </c>
      <c r="E80" s="29" t="s">
        <v>112</v>
      </c>
    </row>
    <row r="81" spans="1:18" ht="12.75" customHeight="1">
      <c r="A81" s="5" t="s">
        <v>33</v>
      </c>
      <c s="5"/>
      <c s="34" t="s">
        <v>12</v>
      </c>
      <c s="5"/>
      <c s="21" t="s">
        <v>113</v>
      </c>
      <c s="5"/>
      <c s="5"/>
      <c s="5"/>
      <c s="35">
        <f>0+Q81</f>
      </c>
      <c r="O81">
        <f>0+R81</f>
      </c>
      <c r="Q81">
        <f>0+I82+I86</f>
      </c>
      <c>
        <f>0+O82+O86</f>
      </c>
    </row>
    <row r="82" spans="1:16" ht="12.75">
      <c r="A82" s="19" t="s">
        <v>34</v>
      </c>
      <c s="23" t="s">
        <v>114</v>
      </c>
      <c s="23" t="s">
        <v>115</v>
      </c>
      <c s="19" t="s">
        <v>36</v>
      </c>
      <c s="24" t="s">
        <v>116</v>
      </c>
      <c s="25" t="s">
        <v>117</v>
      </c>
      <c s="26">
        <v>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25.5">
      <c r="A83" s="28" t="s">
        <v>39</v>
      </c>
      <c r="E83" s="29" t="s">
        <v>118</v>
      </c>
    </row>
    <row r="84" spans="1:5" ht="12.75">
      <c r="A84" s="30" t="s">
        <v>41</v>
      </c>
      <c r="E84" s="31" t="s">
        <v>36</v>
      </c>
    </row>
    <row r="85" spans="1:5" ht="76.5">
      <c r="A85" t="s">
        <v>42</v>
      </c>
      <c r="E85" s="29" t="s">
        <v>119</v>
      </c>
    </row>
    <row r="86" spans="1:16" ht="12.75">
      <c r="A86" s="19" t="s">
        <v>34</v>
      </c>
      <c s="23" t="s">
        <v>120</v>
      </c>
      <c s="23" t="s">
        <v>121</v>
      </c>
      <c s="19" t="s">
        <v>36</v>
      </c>
      <c s="24" t="s">
        <v>122</v>
      </c>
      <c s="25" t="s">
        <v>117</v>
      </c>
      <c s="26">
        <v>3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25.5">
      <c r="A87" s="28" t="s">
        <v>39</v>
      </c>
      <c r="E87" s="29" t="s">
        <v>123</v>
      </c>
    </row>
    <row r="88" spans="1:5" ht="12.75">
      <c r="A88" s="30" t="s">
        <v>41</v>
      </c>
      <c r="E88" s="31" t="s">
        <v>36</v>
      </c>
    </row>
    <row r="89" spans="1:5" ht="76.5">
      <c r="A89" t="s">
        <v>42</v>
      </c>
      <c r="E89" s="29" t="s">
        <v>124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125</v>
      </c>
      <c s="36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125</v>
      </c>
      <c s="5"/>
      <c s="14" t="s">
        <v>126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127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19</v>
      </c>
      <c s="23" t="s">
        <v>128</v>
      </c>
      <c s="19" t="s">
        <v>36</v>
      </c>
      <c s="24" t="s">
        <v>129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39</v>
      </c>
      <c r="E10" s="29" t="s">
        <v>130</v>
      </c>
    </row>
    <row r="11" spans="1:5" ht="12.75">
      <c r="A11" s="30" t="s">
        <v>41</v>
      </c>
      <c r="E11" s="31" t="s">
        <v>131</v>
      </c>
    </row>
    <row r="12" spans="1:5" ht="229.5">
      <c r="A12" t="s">
        <v>42</v>
      </c>
      <c r="E12" s="29" t="s">
        <v>132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0+O8+O21+O30+O35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133</v>
      </c>
      <c s="36">
        <f>0+I8+I21+I30+I35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133</v>
      </c>
      <c s="5"/>
      <c s="14" t="s">
        <v>134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135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19</v>
      </c>
      <c s="23" t="s">
        <v>136</v>
      </c>
      <c s="19" t="s">
        <v>36</v>
      </c>
      <c s="24" t="s">
        <v>137</v>
      </c>
      <c s="25" t="s">
        <v>138</v>
      </c>
      <c s="26">
        <v>25.17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39</v>
      </c>
      <c r="E10" s="29" t="s">
        <v>139</v>
      </c>
    </row>
    <row r="11" spans="1:5" ht="38.25">
      <c r="A11" s="30" t="s">
        <v>41</v>
      </c>
      <c r="E11" s="31" t="s">
        <v>140</v>
      </c>
    </row>
    <row r="12" spans="1:5" ht="63.75">
      <c r="A12" t="s">
        <v>42</v>
      </c>
      <c r="E12" s="29" t="s">
        <v>141</v>
      </c>
    </row>
    <row r="13" spans="1:16" ht="12.75">
      <c r="A13" s="19" t="s">
        <v>34</v>
      </c>
      <c s="23" t="s">
        <v>12</v>
      </c>
      <c s="23" t="s">
        <v>142</v>
      </c>
      <c s="19" t="s">
        <v>36</v>
      </c>
      <c s="24" t="s">
        <v>143</v>
      </c>
      <c s="25" t="s">
        <v>69</v>
      </c>
      <c s="26">
        <v>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39</v>
      </c>
      <c r="E14" s="29" t="s">
        <v>144</v>
      </c>
    </row>
    <row r="15" spans="1:5" ht="38.25">
      <c r="A15" s="30" t="s">
        <v>41</v>
      </c>
      <c r="E15" s="31" t="s">
        <v>145</v>
      </c>
    </row>
    <row r="16" spans="1:5" ht="63.75">
      <c r="A16" t="s">
        <v>42</v>
      </c>
      <c r="E16" s="29" t="s">
        <v>146</v>
      </c>
    </row>
    <row r="17" spans="1:16" ht="12.75">
      <c r="A17" s="19" t="s">
        <v>34</v>
      </c>
      <c s="23" t="s">
        <v>13</v>
      </c>
      <c s="23" t="s">
        <v>147</v>
      </c>
      <c s="19" t="s">
        <v>36</v>
      </c>
      <c s="24" t="s">
        <v>148</v>
      </c>
      <c s="25" t="s">
        <v>138</v>
      </c>
      <c s="26">
        <v>25.17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39</v>
      </c>
      <c r="E18" s="29" t="s">
        <v>149</v>
      </c>
    </row>
    <row r="19" spans="1:5" ht="12.75">
      <c r="A19" s="30" t="s">
        <v>41</v>
      </c>
      <c r="E19" s="31" t="s">
        <v>150</v>
      </c>
    </row>
    <row r="20" spans="1:5" ht="204">
      <c r="A20" t="s">
        <v>42</v>
      </c>
      <c r="E20" s="29" t="s">
        <v>151</v>
      </c>
    </row>
    <row r="21" spans="1:18" ht="12.75" customHeight="1">
      <c r="A21" s="5" t="s">
        <v>33</v>
      </c>
      <c s="5"/>
      <c s="34" t="s">
        <v>25</v>
      </c>
      <c s="5"/>
      <c s="21" t="s">
        <v>152</v>
      </c>
      <c s="5"/>
      <c s="5"/>
      <c s="5"/>
      <c s="35">
        <f>0+Q21</f>
      </c>
      <c r="O21">
        <f>0+R21</f>
      </c>
      <c r="Q21">
        <f>0+I22+I26</f>
      </c>
      <c>
        <f>0+O22+O26</f>
      </c>
    </row>
    <row r="22" spans="1:16" ht="12.75">
      <c r="A22" s="19" t="s">
        <v>34</v>
      </c>
      <c s="23" t="s">
        <v>25</v>
      </c>
      <c s="23" t="s">
        <v>153</v>
      </c>
      <c s="19" t="s">
        <v>52</v>
      </c>
      <c s="24" t="s">
        <v>154</v>
      </c>
      <c s="25" t="s">
        <v>155</v>
      </c>
      <c s="26">
        <v>629.251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39</v>
      </c>
      <c r="E23" s="29" t="s">
        <v>156</v>
      </c>
    </row>
    <row r="24" spans="1:5" ht="38.25">
      <c r="A24" s="30" t="s">
        <v>41</v>
      </c>
      <c r="E24" s="31" t="s">
        <v>157</v>
      </c>
    </row>
    <row r="25" spans="1:5" ht="51">
      <c r="A25" t="s">
        <v>42</v>
      </c>
      <c r="E25" s="29" t="s">
        <v>158</v>
      </c>
    </row>
    <row r="26" spans="1:16" ht="12.75">
      <c r="A26" s="19" t="s">
        <v>34</v>
      </c>
      <c s="23" t="s">
        <v>23</v>
      </c>
      <c s="23" t="s">
        <v>159</v>
      </c>
      <c s="19" t="s">
        <v>36</v>
      </c>
      <c s="24" t="s">
        <v>160</v>
      </c>
      <c s="25" t="s">
        <v>155</v>
      </c>
      <c s="26">
        <v>629.251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39</v>
      </c>
      <c r="E27" s="29" t="s">
        <v>161</v>
      </c>
    </row>
    <row r="28" spans="1:5" ht="38.25">
      <c r="A28" s="30" t="s">
        <v>41</v>
      </c>
      <c r="E28" s="31" t="s">
        <v>157</v>
      </c>
    </row>
    <row r="29" spans="1:5" ht="140.25">
      <c r="A29" t="s">
        <v>42</v>
      </c>
      <c r="E29" s="29" t="s">
        <v>162</v>
      </c>
    </row>
    <row r="30" spans="1:18" ht="12.75" customHeight="1">
      <c r="A30" s="5" t="s">
        <v>33</v>
      </c>
      <c s="5"/>
      <c s="34" t="s">
        <v>59</v>
      </c>
      <c s="5"/>
      <c s="21" t="s">
        <v>163</v>
      </c>
      <c s="5"/>
      <c s="5"/>
      <c s="5"/>
      <c s="35">
        <f>0+Q30</f>
      </c>
      <c r="O30">
        <f>0+R30</f>
      </c>
      <c r="Q30">
        <f>0+I31</f>
      </c>
      <c>
        <f>0+O31</f>
      </c>
    </row>
    <row r="31" spans="1:16" ht="12.75">
      <c r="A31" s="19" t="s">
        <v>34</v>
      </c>
      <c s="23" t="s">
        <v>27</v>
      </c>
      <c s="23" t="s">
        <v>164</v>
      </c>
      <c s="19" t="s">
        <v>36</v>
      </c>
      <c s="24" t="s">
        <v>165</v>
      </c>
      <c s="25" t="s">
        <v>69</v>
      </c>
      <c s="26">
        <v>6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39</v>
      </c>
      <c r="E32" s="29" t="s">
        <v>166</v>
      </c>
    </row>
    <row r="33" spans="1:5" ht="38.25">
      <c r="A33" s="30" t="s">
        <v>41</v>
      </c>
      <c r="E33" s="31" t="s">
        <v>145</v>
      </c>
    </row>
    <row r="34" spans="1:5" ht="25.5">
      <c r="A34" t="s">
        <v>42</v>
      </c>
      <c r="E34" s="29" t="s">
        <v>167</v>
      </c>
    </row>
    <row r="35" spans="1:18" ht="12.75" customHeight="1">
      <c r="A35" s="5" t="s">
        <v>33</v>
      </c>
      <c s="5"/>
      <c s="34" t="s">
        <v>30</v>
      </c>
      <c s="5"/>
      <c s="21" t="s">
        <v>127</v>
      </c>
      <c s="5"/>
      <c s="5"/>
      <c s="5"/>
      <c s="35">
        <f>0+Q35</f>
      </c>
      <c r="O35">
        <f>0+R35</f>
      </c>
      <c r="Q35">
        <f>0+I36+I40+I44+I48+I52</f>
      </c>
      <c>
        <f>0+O36+O40+O44+O48+O52</f>
      </c>
    </row>
    <row r="36" spans="1:16" ht="25.5">
      <c r="A36" s="19" t="s">
        <v>34</v>
      </c>
      <c s="23" t="s">
        <v>30</v>
      </c>
      <c s="23" t="s">
        <v>168</v>
      </c>
      <c s="19" t="s">
        <v>36</v>
      </c>
      <c s="24" t="s">
        <v>169</v>
      </c>
      <c s="25" t="s">
        <v>155</v>
      </c>
      <c s="26">
        <v>262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2.75">
      <c r="A37" s="28" t="s">
        <v>39</v>
      </c>
      <c r="E37" s="29" t="s">
        <v>170</v>
      </c>
    </row>
    <row r="38" spans="1:5" ht="102">
      <c r="A38" s="30" t="s">
        <v>41</v>
      </c>
      <c r="E38" s="31" t="s">
        <v>171</v>
      </c>
    </row>
    <row r="39" spans="1:5" ht="51">
      <c r="A39" t="s">
        <v>42</v>
      </c>
      <c r="E39" s="29" t="s">
        <v>172</v>
      </c>
    </row>
    <row r="40" spans="1:16" ht="12.75">
      <c r="A40" s="19" t="s">
        <v>34</v>
      </c>
      <c s="23" t="s">
        <v>32</v>
      </c>
      <c s="23" t="s">
        <v>173</v>
      </c>
      <c s="19" t="s">
        <v>36</v>
      </c>
      <c s="24" t="s">
        <v>174</v>
      </c>
      <c s="25" t="s">
        <v>175</v>
      </c>
      <c s="26">
        <v>4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39</v>
      </c>
      <c r="E41" s="29" t="s">
        <v>176</v>
      </c>
    </row>
    <row r="42" spans="1:5" ht="12.75">
      <c r="A42" s="30" t="s">
        <v>41</v>
      </c>
      <c r="E42" s="31" t="s">
        <v>177</v>
      </c>
    </row>
    <row r="43" spans="1:5" ht="38.25">
      <c r="A43" t="s">
        <v>42</v>
      </c>
      <c r="E43" s="29" t="s">
        <v>178</v>
      </c>
    </row>
    <row r="44" spans="1:16" ht="12.75">
      <c r="A44" s="19" t="s">
        <v>34</v>
      </c>
      <c s="23" t="s">
        <v>56</v>
      </c>
      <c s="23" t="s">
        <v>179</v>
      </c>
      <c s="19" t="s">
        <v>36</v>
      </c>
      <c s="24" t="s">
        <v>180</v>
      </c>
      <c s="25" t="s">
        <v>175</v>
      </c>
      <c s="26">
        <v>28.2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39</v>
      </c>
      <c r="E45" s="29" t="s">
        <v>181</v>
      </c>
    </row>
    <row r="46" spans="1:5" ht="76.5">
      <c r="A46" s="30" t="s">
        <v>41</v>
      </c>
      <c r="E46" s="31" t="s">
        <v>182</v>
      </c>
    </row>
    <row r="47" spans="1:5" ht="25.5">
      <c r="A47" t="s">
        <v>42</v>
      </c>
      <c r="E47" s="29" t="s">
        <v>183</v>
      </c>
    </row>
    <row r="48" spans="1:16" ht="12.75">
      <c r="A48" s="19" t="s">
        <v>34</v>
      </c>
      <c s="23" t="s">
        <v>59</v>
      </c>
      <c s="23" t="s">
        <v>184</v>
      </c>
      <c s="19" t="s">
        <v>36</v>
      </c>
      <c s="24" t="s">
        <v>185</v>
      </c>
      <c s="25" t="s">
        <v>175</v>
      </c>
      <c s="26">
        <v>28.2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25.5">
      <c r="A49" s="28" t="s">
        <v>39</v>
      </c>
      <c r="E49" s="29" t="s">
        <v>186</v>
      </c>
    </row>
    <row r="50" spans="1:5" ht="76.5">
      <c r="A50" s="30" t="s">
        <v>41</v>
      </c>
      <c r="E50" s="31" t="s">
        <v>182</v>
      </c>
    </row>
    <row r="51" spans="1:5" ht="38.25">
      <c r="A51" t="s">
        <v>42</v>
      </c>
      <c r="E51" s="29" t="s">
        <v>187</v>
      </c>
    </row>
    <row r="52" spans="1:16" ht="12.75">
      <c r="A52" s="19" t="s">
        <v>34</v>
      </c>
      <c s="23" t="s">
        <v>74</v>
      </c>
      <c s="23" t="s">
        <v>188</v>
      </c>
      <c s="19" t="s">
        <v>36</v>
      </c>
      <c s="24" t="s">
        <v>189</v>
      </c>
      <c s="25" t="s">
        <v>155</v>
      </c>
      <c s="26">
        <v>629.251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39</v>
      </c>
      <c r="E53" s="29" t="s">
        <v>190</v>
      </c>
    </row>
    <row r="54" spans="1:5" ht="38.25">
      <c r="A54" s="30" t="s">
        <v>41</v>
      </c>
      <c r="E54" s="31" t="s">
        <v>157</v>
      </c>
    </row>
    <row r="55" spans="1:5" ht="25.5">
      <c r="A55" t="s">
        <v>42</v>
      </c>
      <c r="E55" s="29" t="s">
        <v>191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192</v>
      </c>
      <c s="36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192</v>
      </c>
      <c s="5"/>
      <c s="14" t="s">
        <v>193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25</v>
      </c>
      <c s="15"/>
      <c s="21" t="s">
        <v>152</v>
      </c>
      <c s="15"/>
      <c s="15"/>
      <c s="15"/>
      <c s="22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19" t="s">
        <v>34</v>
      </c>
      <c s="23" t="s">
        <v>56</v>
      </c>
      <c s="23" t="s">
        <v>194</v>
      </c>
      <c s="19" t="s">
        <v>52</v>
      </c>
      <c s="24" t="s">
        <v>195</v>
      </c>
      <c s="25" t="s">
        <v>155</v>
      </c>
      <c s="26">
        <v>78.365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39</v>
      </c>
      <c r="E10" s="29" t="s">
        <v>196</v>
      </c>
    </row>
    <row r="11" spans="1:5" ht="38.25">
      <c r="A11" s="30" t="s">
        <v>41</v>
      </c>
      <c r="E11" s="31" t="s">
        <v>197</v>
      </c>
    </row>
    <row r="12" spans="1:5" ht="51">
      <c r="A12" t="s">
        <v>42</v>
      </c>
      <c r="E12" s="29" t="s">
        <v>198</v>
      </c>
    </row>
    <row r="13" spans="1:16" ht="12.75">
      <c r="A13" s="19" t="s">
        <v>34</v>
      </c>
      <c s="23" t="s">
        <v>59</v>
      </c>
      <c s="23" t="s">
        <v>194</v>
      </c>
      <c s="19" t="s">
        <v>57</v>
      </c>
      <c s="24" t="s">
        <v>195</v>
      </c>
      <c s="25" t="s">
        <v>155</v>
      </c>
      <c s="26">
        <v>78.365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39</v>
      </c>
      <c r="E14" s="29" t="s">
        <v>199</v>
      </c>
    </row>
    <row r="15" spans="1:5" ht="38.25">
      <c r="A15" s="30" t="s">
        <v>41</v>
      </c>
      <c r="E15" s="31" t="s">
        <v>197</v>
      </c>
    </row>
    <row r="16" spans="1:5" ht="51">
      <c r="A16" t="s">
        <v>42</v>
      </c>
      <c r="E16" s="29" t="s">
        <v>198</v>
      </c>
    </row>
    <row r="17" spans="1:16" ht="12.75">
      <c r="A17" s="19" t="s">
        <v>34</v>
      </c>
      <c s="23" t="s">
        <v>27</v>
      </c>
      <c s="23" t="s">
        <v>200</v>
      </c>
      <c s="19" t="s">
        <v>36</v>
      </c>
      <c s="24" t="s">
        <v>201</v>
      </c>
      <c s="25" t="s">
        <v>155</v>
      </c>
      <c s="26">
        <v>78.365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39</v>
      </c>
      <c r="E18" s="29" t="s">
        <v>202</v>
      </c>
    </row>
    <row r="19" spans="1:5" ht="38.25">
      <c r="A19" s="30" t="s">
        <v>41</v>
      </c>
      <c r="E19" s="31" t="s">
        <v>197</v>
      </c>
    </row>
    <row r="20" spans="1:5" ht="51">
      <c r="A20" t="s">
        <v>42</v>
      </c>
      <c r="E20" s="29" t="s">
        <v>158</v>
      </c>
    </row>
    <row r="21" spans="1:16" ht="12.75">
      <c r="A21" s="19" t="s">
        <v>34</v>
      </c>
      <c s="23" t="s">
        <v>13</v>
      </c>
      <c s="23" t="s">
        <v>153</v>
      </c>
      <c s="19" t="s">
        <v>52</v>
      </c>
      <c s="24" t="s">
        <v>154</v>
      </c>
      <c s="25" t="s">
        <v>155</v>
      </c>
      <c s="26">
        <v>78.365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39</v>
      </c>
      <c r="E22" s="29" t="s">
        <v>156</v>
      </c>
    </row>
    <row r="23" spans="1:5" ht="38.25">
      <c r="A23" s="30" t="s">
        <v>41</v>
      </c>
      <c r="E23" s="31" t="s">
        <v>197</v>
      </c>
    </row>
    <row r="24" spans="1:5" ht="51">
      <c r="A24" t="s">
        <v>42</v>
      </c>
      <c r="E24" s="29" t="s">
        <v>158</v>
      </c>
    </row>
    <row r="25" spans="1:16" ht="12.75">
      <c r="A25" s="19" t="s">
        <v>34</v>
      </c>
      <c s="23" t="s">
        <v>23</v>
      </c>
      <c s="23" t="s">
        <v>153</v>
      </c>
      <c s="19" t="s">
        <v>57</v>
      </c>
      <c s="24" t="s">
        <v>154</v>
      </c>
      <c s="25" t="s">
        <v>155</v>
      </c>
      <c s="26">
        <v>78.365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25.5">
      <c r="A26" s="28" t="s">
        <v>39</v>
      </c>
      <c r="E26" s="29" t="s">
        <v>203</v>
      </c>
    </row>
    <row r="27" spans="1:5" ht="38.25">
      <c r="A27" s="30" t="s">
        <v>41</v>
      </c>
      <c r="E27" s="31" t="s">
        <v>197</v>
      </c>
    </row>
    <row r="28" spans="1:5" ht="51">
      <c r="A28" t="s">
        <v>42</v>
      </c>
      <c r="E28" s="29" t="s">
        <v>158</v>
      </c>
    </row>
    <row r="29" spans="1:16" ht="12.75">
      <c r="A29" s="19" t="s">
        <v>34</v>
      </c>
      <c s="23" t="s">
        <v>19</v>
      </c>
      <c s="23" t="s">
        <v>159</v>
      </c>
      <c s="19" t="s">
        <v>36</v>
      </c>
      <c s="24" t="s">
        <v>160</v>
      </c>
      <c s="25" t="s">
        <v>155</v>
      </c>
      <c s="26">
        <v>78.365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39</v>
      </c>
      <c r="E30" s="29" t="s">
        <v>161</v>
      </c>
    </row>
    <row r="31" spans="1:5" ht="38.25">
      <c r="A31" s="30" t="s">
        <v>41</v>
      </c>
      <c r="E31" s="31" t="s">
        <v>197</v>
      </c>
    </row>
    <row r="32" spans="1:5" ht="140.25">
      <c r="A32" t="s">
        <v>42</v>
      </c>
      <c r="E32" s="29" t="s">
        <v>162</v>
      </c>
    </row>
    <row r="33" spans="1:16" ht="12.75">
      <c r="A33" s="19" t="s">
        <v>34</v>
      </c>
      <c s="23" t="s">
        <v>12</v>
      </c>
      <c s="23" t="s">
        <v>204</v>
      </c>
      <c s="19" t="s">
        <v>36</v>
      </c>
      <c s="24" t="s">
        <v>205</v>
      </c>
      <c s="25" t="s">
        <v>155</v>
      </c>
      <c s="26">
        <v>78.365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25.5">
      <c r="A34" s="28" t="s">
        <v>39</v>
      </c>
      <c r="E34" s="29" t="s">
        <v>206</v>
      </c>
    </row>
    <row r="35" spans="1:5" ht="38.25">
      <c r="A35" s="30" t="s">
        <v>41</v>
      </c>
      <c r="E35" s="31" t="s">
        <v>197</v>
      </c>
    </row>
    <row r="36" spans="1:5" ht="140.25">
      <c r="A36" t="s">
        <v>42</v>
      </c>
      <c r="E36" s="29" t="s">
        <v>162</v>
      </c>
    </row>
    <row r="37" spans="1:16" ht="12.75">
      <c r="A37" s="19" t="s">
        <v>34</v>
      </c>
      <c s="23" t="s">
        <v>25</v>
      </c>
      <c s="23" t="s">
        <v>207</v>
      </c>
      <c s="19" t="s">
        <v>36</v>
      </c>
      <c s="24" t="s">
        <v>208</v>
      </c>
      <c s="25" t="s">
        <v>155</v>
      </c>
      <c s="26">
        <v>78.365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25.5">
      <c r="A38" s="28" t="s">
        <v>39</v>
      </c>
      <c r="E38" s="29" t="s">
        <v>209</v>
      </c>
    </row>
    <row r="39" spans="1:5" ht="38.25">
      <c r="A39" s="30" t="s">
        <v>41</v>
      </c>
      <c r="E39" s="31" t="s">
        <v>197</v>
      </c>
    </row>
    <row r="40" spans="1:5" ht="140.25">
      <c r="A40" t="s">
        <v>42</v>
      </c>
      <c r="E40" s="29" t="s">
        <v>162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210</v>
      </c>
      <c s="36">
        <f>0+I8+I17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210</v>
      </c>
      <c s="5"/>
      <c s="14" t="s">
        <v>211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135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19</v>
      </c>
      <c s="23" t="s">
        <v>136</v>
      </c>
      <c s="19" t="s">
        <v>36</v>
      </c>
      <c s="24" t="s">
        <v>137</v>
      </c>
      <c s="25" t="s">
        <v>138</v>
      </c>
      <c s="26">
        <v>3.782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39</v>
      </c>
      <c r="E10" s="29" t="s">
        <v>212</v>
      </c>
    </row>
    <row r="11" spans="1:5" ht="38.25">
      <c r="A11" s="30" t="s">
        <v>41</v>
      </c>
      <c r="E11" s="31" t="s">
        <v>213</v>
      </c>
    </row>
    <row r="12" spans="1:5" ht="63.75">
      <c r="A12" t="s">
        <v>42</v>
      </c>
      <c r="E12" s="29" t="s">
        <v>141</v>
      </c>
    </row>
    <row r="13" spans="1:16" ht="12.75">
      <c r="A13" s="19" t="s">
        <v>34</v>
      </c>
      <c s="23" t="s">
        <v>13</v>
      </c>
      <c s="23" t="s">
        <v>147</v>
      </c>
      <c s="19" t="s">
        <v>36</v>
      </c>
      <c s="24" t="s">
        <v>148</v>
      </c>
      <c s="25" t="s">
        <v>138</v>
      </c>
      <c s="26">
        <v>3.782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39</v>
      </c>
      <c r="E14" s="29" t="s">
        <v>214</v>
      </c>
    </row>
    <row r="15" spans="1:5" ht="12.75">
      <c r="A15" s="30" t="s">
        <v>41</v>
      </c>
      <c r="E15" s="31" t="s">
        <v>215</v>
      </c>
    </row>
    <row r="16" spans="1:5" ht="204">
      <c r="A16" t="s">
        <v>42</v>
      </c>
      <c r="E16" s="29" t="s">
        <v>151</v>
      </c>
    </row>
    <row r="17" spans="1:18" ht="12.75" customHeight="1">
      <c r="A17" s="5" t="s">
        <v>33</v>
      </c>
      <c s="5"/>
      <c s="34" t="s">
        <v>25</v>
      </c>
      <c s="5"/>
      <c s="21" t="s">
        <v>152</v>
      </c>
      <c s="5"/>
      <c s="5"/>
      <c s="5"/>
      <c s="35">
        <f>0+Q17</f>
      </c>
      <c r="O17">
        <f>0+R17</f>
      </c>
      <c r="Q17">
        <f>0+I18+I22</f>
      </c>
      <c>
        <f>0+O18+O22</f>
      </c>
    </row>
    <row r="18" spans="1:16" ht="12.75">
      <c r="A18" s="19" t="s">
        <v>34</v>
      </c>
      <c s="23" t="s">
        <v>23</v>
      </c>
      <c s="23" t="s">
        <v>153</v>
      </c>
      <c s="19" t="s">
        <v>52</v>
      </c>
      <c s="24" t="s">
        <v>154</v>
      </c>
      <c s="25" t="s">
        <v>155</v>
      </c>
      <c s="26">
        <v>94.545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39</v>
      </c>
      <c r="E19" s="29" t="s">
        <v>156</v>
      </c>
    </row>
    <row r="20" spans="1:5" ht="38.25">
      <c r="A20" s="30" t="s">
        <v>41</v>
      </c>
      <c r="E20" s="31" t="s">
        <v>216</v>
      </c>
    </row>
    <row r="21" spans="1:5" ht="51">
      <c r="A21" t="s">
        <v>42</v>
      </c>
      <c r="E21" s="29" t="s">
        <v>158</v>
      </c>
    </row>
    <row r="22" spans="1:16" ht="12.75">
      <c r="A22" s="19" t="s">
        <v>34</v>
      </c>
      <c s="23" t="s">
        <v>12</v>
      </c>
      <c s="23" t="s">
        <v>159</v>
      </c>
      <c s="19" t="s">
        <v>36</v>
      </c>
      <c s="24" t="s">
        <v>160</v>
      </c>
      <c s="25" t="s">
        <v>155</v>
      </c>
      <c s="26">
        <v>94.545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39</v>
      </c>
      <c r="E23" s="29" t="s">
        <v>161</v>
      </c>
    </row>
    <row r="24" spans="1:5" ht="38.25">
      <c r="A24" s="30" t="s">
        <v>41</v>
      </c>
      <c r="E24" s="31" t="s">
        <v>216</v>
      </c>
    </row>
    <row r="25" spans="1:5" ht="140.25">
      <c r="A25" t="s">
        <v>42</v>
      </c>
      <c r="E25" s="29" t="s">
        <v>162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217</v>
      </c>
      <c s="36">
        <f>0+I8+I17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217</v>
      </c>
      <c s="5"/>
      <c s="14" t="s">
        <v>218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219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19</v>
      </c>
      <c s="23" t="s">
        <v>47</v>
      </c>
      <c s="19" t="s">
        <v>52</v>
      </c>
      <c s="24" t="s">
        <v>48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39</v>
      </c>
      <c r="E10" s="29" t="s">
        <v>220</v>
      </c>
    </row>
    <row r="11" spans="1:5" ht="12.75">
      <c r="A11" s="30" t="s">
        <v>41</v>
      </c>
      <c r="E11" s="31" t="s">
        <v>221</v>
      </c>
    </row>
    <row r="12" spans="1:5" ht="12.75">
      <c r="A12" t="s">
        <v>42</v>
      </c>
      <c r="E12" s="29" t="s">
        <v>222</v>
      </c>
    </row>
    <row r="13" spans="1:16" ht="12.75">
      <c r="A13" s="19" t="s">
        <v>34</v>
      </c>
      <c s="23" t="s">
        <v>13</v>
      </c>
      <c s="23" t="s">
        <v>47</v>
      </c>
      <c s="19" t="s">
        <v>57</v>
      </c>
      <c s="24" t="s">
        <v>48</v>
      </c>
      <c s="25" t="s">
        <v>38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39</v>
      </c>
      <c r="E14" s="29" t="s">
        <v>223</v>
      </c>
    </row>
    <row r="15" spans="1:5" ht="12.75">
      <c r="A15" s="30" t="s">
        <v>41</v>
      </c>
      <c r="E15" s="31" t="s">
        <v>36</v>
      </c>
    </row>
    <row r="16" spans="1:5" ht="12.75">
      <c r="A16" t="s">
        <v>42</v>
      </c>
      <c r="E16" s="29" t="s">
        <v>222</v>
      </c>
    </row>
    <row r="17" spans="1:18" ht="12.75" customHeight="1">
      <c r="A17" s="5" t="s">
        <v>33</v>
      </c>
      <c s="5"/>
      <c s="34" t="s">
        <v>30</v>
      </c>
      <c s="5"/>
      <c s="21" t="s">
        <v>127</v>
      </c>
      <c s="5"/>
      <c s="5"/>
      <c s="5"/>
      <c s="35">
        <f>0+Q17</f>
      </c>
      <c r="O17">
        <f>0+R17</f>
      </c>
      <c r="Q17">
        <f>0+I18+I22+I26+I30+I34+I38+I42+I46+I50</f>
      </c>
      <c>
        <f>0+O18+O22+O26+O30+O34+O38+O42+O46+O50</f>
      </c>
    </row>
    <row r="18" spans="1:16" ht="12.75">
      <c r="A18" s="19" t="s">
        <v>34</v>
      </c>
      <c s="23" t="s">
        <v>12</v>
      </c>
      <c s="23" t="s">
        <v>224</v>
      </c>
      <c s="19" t="s">
        <v>36</v>
      </c>
      <c s="24" t="s">
        <v>225</v>
      </c>
      <c s="25" t="s">
        <v>69</v>
      </c>
      <c s="26">
        <v>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39</v>
      </c>
      <c r="E19" s="29" t="s">
        <v>226</v>
      </c>
    </row>
    <row r="20" spans="1:5" ht="12.75">
      <c r="A20" s="30" t="s">
        <v>41</v>
      </c>
      <c r="E20" s="31" t="s">
        <v>227</v>
      </c>
    </row>
    <row r="21" spans="1:5" ht="89.25">
      <c r="A21" t="s">
        <v>42</v>
      </c>
      <c r="E21" s="29" t="s">
        <v>228</v>
      </c>
    </row>
    <row r="22" spans="1:16" ht="12.75">
      <c r="A22" s="19" t="s">
        <v>34</v>
      </c>
      <c s="23" t="s">
        <v>23</v>
      </c>
      <c s="23" t="s">
        <v>229</v>
      </c>
      <c s="19" t="s">
        <v>36</v>
      </c>
      <c s="24" t="s">
        <v>230</v>
      </c>
      <c s="25" t="s">
        <v>69</v>
      </c>
      <c s="26">
        <v>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39</v>
      </c>
      <c r="E23" s="29" t="s">
        <v>231</v>
      </c>
    </row>
    <row r="24" spans="1:5" ht="12.75">
      <c r="A24" s="30" t="s">
        <v>41</v>
      </c>
      <c r="E24" s="31" t="s">
        <v>227</v>
      </c>
    </row>
    <row r="25" spans="1:5" ht="25.5">
      <c r="A25" t="s">
        <v>42</v>
      </c>
      <c r="E25" s="29" t="s">
        <v>232</v>
      </c>
    </row>
    <row r="26" spans="1:16" ht="12.75">
      <c r="A26" s="19" t="s">
        <v>34</v>
      </c>
      <c s="23" t="s">
        <v>25</v>
      </c>
      <c s="23" t="s">
        <v>233</v>
      </c>
      <c s="19" t="s">
        <v>36</v>
      </c>
      <c s="24" t="s">
        <v>234</v>
      </c>
      <c s="25" t="s">
        <v>36</v>
      </c>
      <c s="26">
        <v>240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39</v>
      </c>
      <c r="E27" s="29" t="s">
        <v>235</v>
      </c>
    </row>
    <row r="28" spans="1:5" ht="12.75">
      <c r="A28" s="30" t="s">
        <v>41</v>
      </c>
      <c r="E28" s="31" t="s">
        <v>236</v>
      </c>
    </row>
    <row r="29" spans="1:5" ht="25.5">
      <c r="A29" t="s">
        <v>42</v>
      </c>
      <c r="E29" s="29" t="s">
        <v>237</v>
      </c>
    </row>
    <row r="30" spans="1:16" ht="12.75">
      <c r="A30" s="19" t="s">
        <v>34</v>
      </c>
      <c s="23" t="s">
        <v>30</v>
      </c>
      <c s="23" t="s">
        <v>238</v>
      </c>
      <c s="19" t="s">
        <v>36</v>
      </c>
      <c s="24" t="s">
        <v>239</v>
      </c>
      <c s="25" t="s">
        <v>69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39</v>
      </c>
      <c r="E31" s="29" t="s">
        <v>226</v>
      </c>
    </row>
    <row r="32" spans="1:5" ht="12.75">
      <c r="A32" s="30" t="s">
        <v>41</v>
      </c>
      <c r="E32" s="31" t="s">
        <v>240</v>
      </c>
    </row>
    <row r="33" spans="1:5" ht="89.25">
      <c r="A33" t="s">
        <v>42</v>
      </c>
      <c r="E33" s="29" t="s">
        <v>228</v>
      </c>
    </row>
    <row r="34" spans="1:16" ht="12.75">
      <c r="A34" s="19" t="s">
        <v>34</v>
      </c>
      <c s="23" t="s">
        <v>32</v>
      </c>
      <c s="23" t="s">
        <v>241</v>
      </c>
      <c s="19" t="s">
        <v>36</v>
      </c>
      <c s="24" t="s">
        <v>242</v>
      </c>
      <c s="25" t="s">
        <v>69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39</v>
      </c>
      <c r="E35" s="29" t="s">
        <v>231</v>
      </c>
    </row>
    <row r="36" spans="1:5" ht="12.75">
      <c r="A36" s="30" t="s">
        <v>41</v>
      </c>
      <c r="E36" s="31" t="s">
        <v>240</v>
      </c>
    </row>
    <row r="37" spans="1:5" ht="25.5">
      <c r="A37" t="s">
        <v>42</v>
      </c>
      <c r="E37" s="29" t="s">
        <v>232</v>
      </c>
    </row>
    <row r="38" spans="1:16" ht="12.75">
      <c r="A38" s="19" t="s">
        <v>34</v>
      </c>
      <c s="23" t="s">
        <v>74</v>
      </c>
      <c s="23" t="s">
        <v>243</v>
      </c>
      <c s="19" t="s">
        <v>36</v>
      </c>
      <c s="24" t="s">
        <v>244</v>
      </c>
      <c s="25" t="s">
        <v>36</v>
      </c>
      <c s="26">
        <v>120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39</v>
      </c>
      <c r="E39" s="29" t="s">
        <v>235</v>
      </c>
    </row>
    <row r="40" spans="1:5" ht="12.75">
      <c r="A40" s="30" t="s">
        <v>41</v>
      </c>
      <c r="E40" s="31" t="s">
        <v>245</v>
      </c>
    </row>
    <row r="41" spans="1:5" ht="25.5">
      <c r="A41" t="s">
        <v>42</v>
      </c>
      <c r="E41" s="29" t="s">
        <v>237</v>
      </c>
    </row>
    <row r="42" spans="1:16" ht="12.75">
      <c r="A42" s="19" t="s">
        <v>34</v>
      </c>
      <c s="23" t="s">
        <v>27</v>
      </c>
      <c s="23" t="s">
        <v>246</v>
      </c>
      <c s="19" t="s">
        <v>36</v>
      </c>
      <c s="24" t="s">
        <v>247</v>
      </c>
      <c s="25" t="s">
        <v>69</v>
      </c>
      <c s="26">
        <v>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39</v>
      </c>
      <c r="E43" s="29" t="s">
        <v>226</v>
      </c>
    </row>
    <row r="44" spans="1:5" ht="12.75">
      <c r="A44" s="30" t="s">
        <v>41</v>
      </c>
      <c r="E44" s="31" t="s">
        <v>227</v>
      </c>
    </row>
    <row r="45" spans="1:5" ht="76.5">
      <c r="A45" t="s">
        <v>42</v>
      </c>
      <c r="E45" s="29" t="s">
        <v>248</v>
      </c>
    </row>
    <row r="46" spans="1:16" ht="12.75">
      <c r="A46" s="19" t="s">
        <v>34</v>
      </c>
      <c s="23" t="s">
        <v>56</v>
      </c>
      <c s="23" t="s">
        <v>249</v>
      </c>
      <c s="19" t="s">
        <v>36</v>
      </c>
      <c s="24" t="s">
        <v>250</v>
      </c>
      <c s="25" t="s">
        <v>69</v>
      </c>
      <c s="26">
        <v>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39</v>
      </c>
      <c r="E47" s="29" t="s">
        <v>231</v>
      </c>
    </row>
    <row r="48" spans="1:5" ht="12.75">
      <c r="A48" s="30" t="s">
        <v>41</v>
      </c>
      <c r="E48" s="31" t="s">
        <v>227</v>
      </c>
    </row>
    <row r="49" spans="1:5" ht="25.5">
      <c r="A49" t="s">
        <v>42</v>
      </c>
      <c r="E49" s="29" t="s">
        <v>232</v>
      </c>
    </row>
    <row r="50" spans="1:16" ht="12.75">
      <c r="A50" s="19" t="s">
        <v>34</v>
      </c>
      <c s="23" t="s">
        <v>59</v>
      </c>
      <c s="23" t="s">
        <v>251</v>
      </c>
      <c s="19" t="s">
        <v>36</v>
      </c>
      <c s="24" t="s">
        <v>252</v>
      </c>
      <c s="25" t="s">
        <v>36</v>
      </c>
      <c s="26">
        <v>240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39</v>
      </c>
      <c r="E51" s="29" t="s">
        <v>235</v>
      </c>
    </row>
    <row r="52" spans="1:5" ht="12.75">
      <c r="A52" s="30" t="s">
        <v>41</v>
      </c>
      <c r="E52" s="31" t="s">
        <v>236</v>
      </c>
    </row>
    <row r="53" spans="1:5" ht="25.5">
      <c r="A53" t="s">
        <v>42</v>
      </c>
      <c r="E53" s="29" t="s">
        <v>237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0+O8+O29+O106+O131+O164+O193+O238+O263+O272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253</v>
      </c>
      <c s="36">
        <f>0+I8+I29+I106+I131+I164+I193+I238+I263+I272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253</v>
      </c>
      <c s="5"/>
      <c s="14" t="s">
        <v>254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219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34</v>
      </c>
      <c s="23" t="s">
        <v>25</v>
      </c>
      <c s="23" t="s">
        <v>255</v>
      </c>
      <c s="19" t="s">
        <v>36</v>
      </c>
      <c s="24" t="s">
        <v>256</v>
      </c>
      <c s="25" t="s">
        <v>257</v>
      </c>
      <c s="26">
        <v>0.97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39</v>
      </c>
      <c r="E10" s="29" t="s">
        <v>258</v>
      </c>
    </row>
    <row r="11" spans="1:5" ht="12.75">
      <c r="A11" s="30" t="s">
        <v>41</v>
      </c>
      <c r="E11" s="31" t="s">
        <v>259</v>
      </c>
    </row>
    <row r="12" spans="1:5" ht="25.5">
      <c r="A12" t="s">
        <v>42</v>
      </c>
      <c r="E12" s="29" t="s">
        <v>260</v>
      </c>
    </row>
    <row r="13" spans="1:16" ht="25.5">
      <c r="A13" s="19" t="s">
        <v>34</v>
      </c>
      <c s="23" t="s">
        <v>19</v>
      </c>
      <c s="23" t="s">
        <v>261</v>
      </c>
      <c s="19" t="s">
        <v>36</v>
      </c>
      <c s="24" t="s">
        <v>262</v>
      </c>
      <c s="25" t="s">
        <v>257</v>
      </c>
      <c s="26">
        <v>137.18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39</v>
      </c>
      <c r="E14" s="29" t="s">
        <v>263</v>
      </c>
    </row>
    <row r="15" spans="1:5" ht="12.75">
      <c r="A15" s="30" t="s">
        <v>41</v>
      </c>
      <c r="E15" s="31" t="s">
        <v>264</v>
      </c>
    </row>
    <row r="16" spans="1:5" ht="140.25">
      <c r="A16" t="s">
        <v>42</v>
      </c>
      <c r="E16" s="29" t="s">
        <v>265</v>
      </c>
    </row>
    <row r="17" spans="1:16" ht="25.5">
      <c r="A17" s="19" t="s">
        <v>34</v>
      </c>
      <c s="23" t="s">
        <v>13</v>
      </c>
      <c s="23" t="s">
        <v>266</v>
      </c>
      <c s="19" t="s">
        <v>36</v>
      </c>
      <c s="24" t="s">
        <v>267</v>
      </c>
      <c s="25" t="s">
        <v>257</v>
      </c>
      <c s="26">
        <v>5.46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39</v>
      </c>
      <c r="E18" s="29" t="s">
        <v>263</v>
      </c>
    </row>
    <row r="19" spans="1:5" ht="12.75">
      <c r="A19" s="30" t="s">
        <v>41</v>
      </c>
      <c r="E19" s="31" t="s">
        <v>268</v>
      </c>
    </row>
    <row r="20" spans="1:5" ht="140.25">
      <c r="A20" t="s">
        <v>42</v>
      </c>
      <c r="E20" s="29" t="s">
        <v>265</v>
      </c>
    </row>
    <row r="21" spans="1:16" ht="25.5">
      <c r="A21" s="19" t="s">
        <v>34</v>
      </c>
      <c s="23" t="s">
        <v>12</v>
      </c>
      <c s="23" t="s">
        <v>269</v>
      </c>
      <c s="19" t="s">
        <v>36</v>
      </c>
      <c s="24" t="s">
        <v>270</v>
      </c>
      <c s="25" t="s">
        <v>257</v>
      </c>
      <c s="26">
        <v>139.294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39</v>
      </c>
      <c r="E22" s="29" t="s">
        <v>271</v>
      </c>
    </row>
    <row r="23" spans="1:5" ht="89.25">
      <c r="A23" s="30" t="s">
        <v>41</v>
      </c>
      <c r="E23" s="31" t="s">
        <v>272</v>
      </c>
    </row>
    <row r="24" spans="1:5" ht="140.25">
      <c r="A24" t="s">
        <v>42</v>
      </c>
      <c r="E24" s="29" t="s">
        <v>265</v>
      </c>
    </row>
    <row r="25" spans="1:16" ht="25.5">
      <c r="A25" s="19" t="s">
        <v>34</v>
      </c>
      <c s="23" t="s">
        <v>23</v>
      </c>
      <c s="23" t="s">
        <v>273</v>
      </c>
      <c s="19" t="s">
        <v>36</v>
      </c>
      <c s="24" t="s">
        <v>274</v>
      </c>
      <c s="25" t="s">
        <v>257</v>
      </c>
      <c s="26">
        <v>39.645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39</v>
      </c>
      <c r="E26" s="29" t="s">
        <v>275</v>
      </c>
    </row>
    <row r="27" spans="1:5" ht="12.75">
      <c r="A27" s="30" t="s">
        <v>41</v>
      </c>
      <c r="E27" s="31" t="s">
        <v>276</v>
      </c>
    </row>
    <row r="28" spans="1:5" ht="140.25">
      <c r="A28" t="s">
        <v>42</v>
      </c>
      <c r="E28" s="29" t="s">
        <v>265</v>
      </c>
    </row>
    <row r="29" spans="1:18" ht="12.75" customHeight="1">
      <c r="A29" s="5" t="s">
        <v>33</v>
      </c>
      <c s="5"/>
      <c s="34" t="s">
        <v>19</v>
      </c>
      <c s="5"/>
      <c s="21" t="s">
        <v>135</v>
      </c>
      <c s="5"/>
      <c s="5"/>
      <c s="5"/>
      <c s="35">
        <f>0+Q29</f>
      </c>
      <c r="O29">
        <f>0+R29</f>
      </c>
      <c r="Q29">
        <f>0+I30+I34+I38+I42+I46+I50+I54+I58+I62+I66+I70+I74+I78+I82+I86+I90+I94+I98+I102</f>
      </c>
      <c>
        <f>0+O30+O34+O38+O42+O46+O50+O54+O58+O62+O66+O70+O74+O78+O82+O86+O90+O94+O98+O102</f>
      </c>
    </row>
    <row r="30" spans="1:16" ht="12.75">
      <c r="A30" s="19" t="s">
        <v>34</v>
      </c>
      <c s="23" t="s">
        <v>27</v>
      </c>
      <c s="23" t="s">
        <v>277</v>
      </c>
      <c s="19" t="s">
        <v>36</v>
      </c>
      <c s="24" t="s">
        <v>278</v>
      </c>
      <c s="25" t="s">
        <v>155</v>
      </c>
      <c s="26">
        <v>25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39</v>
      </c>
      <c r="E31" s="29" t="s">
        <v>279</v>
      </c>
    </row>
    <row r="32" spans="1:5" ht="12.75">
      <c r="A32" s="30" t="s">
        <v>41</v>
      </c>
      <c r="E32" s="31" t="s">
        <v>280</v>
      </c>
    </row>
    <row r="33" spans="1:5" ht="38.25">
      <c r="A33" t="s">
        <v>42</v>
      </c>
      <c r="E33" s="29" t="s">
        <v>281</v>
      </c>
    </row>
    <row r="34" spans="1:16" ht="25.5">
      <c r="A34" s="19" t="s">
        <v>34</v>
      </c>
      <c s="23" t="s">
        <v>99</v>
      </c>
      <c s="23" t="s">
        <v>282</v>
      </c>
      <c s="19" t="s">
        <v>36</v>
      </c>
      <c s="24" t="s">
        <v>283</v>
      </c>
      <c s="25" t="s">
        <v>138</v>
      </c>
      <c s="26">
        <v>22.43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39</v>
      </c>
      <c r="E35" s="29" t="s">
        <v>284</v>
      </c>
    </row>
    <row r="36" spans="1:5" ht="63.75">
      <c r="A36" s="30" t="s">
        <v>41</v>
      </c>
      <c r="E36" s="31" t="s">
        <v>285</v>
      </c>
    </row>
    <row r="37" spans="1:5" ht="63.75">
      <c r="A37" t="s">
        <v>42</v>
      </c>
      <c r="E37" s="29" t="s">
        <v>141</v>
      </c>
    </row>
    <row r="38" spans="1:16" ht="12.75">
      <c r="A38" s="19" t="s">
        <v>34</v>
      </c>
      <c s="23" t="s">
        <v>93</v>
      </c>
      <c s="23" t="s">
        <v>286</v>
      </c>
      <c s="19" t="s">
        <v>36</v>
      </c>
      <c s="24" t="s">
        <v>287</v>
      </c>
      <c s="25" t="s">
        <v>138</v>
      </c>
      <c s="26">
        <v>21.751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39</v>
      </c>
      <c r="E39" s="29" t="s">
        <v>288</v>
      </c>
    </row>
    <row r="40" spans="1:5" ht="63.75">
      <c r="A40" s="30" t="s">
        <v>41</v>
      </c>
      <c r="E40" s="31" t="s">
        <v>289</v>
      </c>
    </row>
    <row r="41" spans="1:5" ht="63.75">
      <c r="A41" t="s">
        <v>42</v>
      </c>
      <c r="E41" s="29" t="s">
        <v>141</v>
      </c>
    </row>
    <row r="42" spans="1:16" ht="12.75">
      <c r="A42" s="19" t="s">
        <v>34</v>
      </c>
      <c s="23" t="s">
        <v>89</v>
      </c>
      <c s="23" t="s">
        <v>136</v>
      </c>
      <c s="19" t="s">
        <v>36</v>
      </c>
      <c s="24" t="s">
        <v>137</v>
      </c>
      <c s="25" t="s">
        <v>138</v>
      </c>
      <c s="26">
        <v>12.639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39</v>
      </c>
      <c r="E43" s="29" t="s">
        <v>290</v>
      </c>
    </row>
    <row r="44" spans="1:5" ht="51">
      <c r="A44" s="30" t="s">
        <v>41</v>
      </c>
      <c r="E44" s="31" t="s">
        <v>291</v>
      </c>
    </row>
    <row r="45" spans="1:5" ht="63.75">
      <c r="A45" t="s">
        <v>42</v>
      </c>
      <c r="E45" s="29" t="s">
        <v>141</v>
      </c>
    </row>
    <row r="46" spans="1:16" ht="12.75">
      <c r="A46" s="19" t="s">
        <v>34</v>
      </c>
      <c s="23" t="s">
        <v>56</v>
      </c>
      <c s="23" t="s">
        <v>292</v>
      </c>
      <c s="19" t="s">
        <v>36</v>
      </c>
      <c s="24" t="s">
        <v>293</v>
      </c>
      <c s="25" t="s">
        <v>175</v>
      </c>
      <c s="26">
        <v>18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39</v>
      </c>
      <c r="E47" s="29" t="s">
        <v>294</v>
      </c>
    </row>
    <row r="48" spans="1:5" ht="12.75">
      <c r="A48" s="30" t="s">
        <v>41</v>
      </c>
      <c r="E48" s="31" t="s">
        <v>295</v>
      </c>
    </row>
    <row r="49" spans="1:5" ht="38.25">
      <c r="A49" t="s">
        <v>42</v>
      </c>
      <c r="E49" s="29" t="s">
        <v>296</v>
      </c>
    </row>
    <row r="50" spans="1:16" ht="12.75">
      <c r="A50" s="19" t="s">
        <v>34</v>
      </c>
      <c s="23" t="s">
        <v>30</v>
      </c>
      <c s="23" t="s">
        <v>297</v>
      </c>
      <c s="19" t="s">
        <v>36</v>
      </c>
      <c s="24" t="s">
        <v>298</v>
      </c>
      <c s="25" t="s">
        <v>138</v>
      </c>
      <c s="26">
        <v>98.243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39</v>
      </c>
      <c r="E51" s="29" t="s">
        <v>299</v>
      </c>
    </row>
    <row r="52" spans="1:5" ht="76.5">
      <c r="A52" s="30" t="s">
        <v>41</v>
      </c>
      <c r="E52" s="31" t="s">
        <v>300</v>
      </c>
    </row>
    <row r="53" spans="1:5" ht="38.25">
      <c r="A53" t="s">
        <v>42</v>
      </c>
      <c r="E53" s="29" t="s">
        <v>301</v>
      </c>
    </row>
    <row r="54" spans="1:16" ht="12.75">
      <c r="A54" s="19" t="s">
        <v>34</v>
      </c>
      <c s="23" t="s">
        <v>97</v>
      </c>
      <c s="23" t="s">
        <v>302</v>
      </c>
      <c s="19" t="s">
        <v>52</v>
      </c>
      <c s="24" t="s">
        <v>303</v>
      </c>
      <c s="25" t="s">
        <v>138</v>
      </c>
      <c s="26">
        <v>68.59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39</v>
      </c>
      <c r="E55" s="29" t="s">
        <v>304</v>
      </c>
    </row>
    <row r="56" spans="1:5" ht="51">
      <c r="A56" s="30" t="s">
        <v>41</v>
      </c>
      <c r="E56" s="31" t="s">
        <v>305</v>
      </c>
    </row>
    <row r="57" spans="1:5" ht="382.5">
      <c r="A57" t="s">
        <v>42</v>
      </c>
      <c r="E57" s="29" t="s">
        <v>306</v>
      </c>
    </row>
    <row r="58" spans="1:16" ht="12.75">
      <c r="A58" s="19" t="s">
        <v>34</v>
      </c>
      <c s="23" t="s">
        <v>84</v>
      </c>
      <c s="23" t="s">
        <v>302</v>
      </c>
      <c s="19" t="s">
        <v>57</v>
      </c>
      <c s="24" t="s">
        <v>303</v>
      </c>
      <c s="25" t="s">
        <v>138</v>
      </c>
      <c s="26">
        <v>2.73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39</v>
      </c>
      <c r="E59" s="29" t="s">
        <v>307</v>
      </c>
    </row>
    <row r="60" spans="1:5" ht="12.75">
      <c r="A60" s="30" t="s">
        <v>41</v>
      </c>
      <c r="E60" s="31" t="s">
        <v>308</v>
      </c>
    </row>
    <row r="61" spans="1:5" ht="382.5">
      <c r="A61" t="s">
        <v>42</v>
      </c>
      <c r="E61" s="29" t="s">
        <v>306</v>
      </c>
    </row>
    <row r="62" spans="1:16" ht="12.75">
      <c r="A62" s="19" t="s">
        <v>34</v>
      </c>
      <c s="23" t="s">
        <v>108</v>
      </c>
      <c s="23" t="s">
        <v>309</v>
      </c>
      <c s="19" t="s">
        <v>36</v>
      </c>
      <c s="24" t="s">
        <v>310</v>
      </c>
      <c s="25" t="s">
        <v>138</v>
      </c>
      <c s="26">
        <v>161.712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38.25">
      <c r="A63" s="28" t="s">
        <v>39</v>
      </c>
      <c r="E63" s="29" t="s">
        <v>311</v>
      </c>
    </row>
    <row r="64" spans="1:5" ht="89.25">
      <c r="A64" s="30" t="s">
        <v>41</v>
      </c>
      <c r="E64" s="31" t="s">
        <v>312</v>
      </c>
    </row>
    <row r="65" spans="1:5" ht="331.5">
      <c r="A65" t="s">
        <v>42</v>
      </c>
      <c r="E65" s="29" t="s">
        <v>313</v>
      </c>
    </row>
    <row r="66" spans="1:16" ht="12.75">
      <c r="A66" s="19" t="s">
        <v>34</v>
      </c>
      <c s="23" t="s">
        <v>314</v>
      </c>
      <c s="23" t="s">
        <v>315</v>
      </c>
      <c s="19" t="s">
        <v>52</v>
      </c>
      <c s="24" t="s">
        <v>316</v>
      </c>
      <c s="25" t="s">
        <v>138</v>
      </c>
      <c s="26">
        <v>88.952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39</v>
      </c>
      <c r="E67" s="29" t="s">
        <v>317</v>
      </c>
    </row>
    <row r="68" spans="1:5" ht="38.25">
      <c r="A68" s="30" t="s">
        <v>41</v>
      </c>
      <c r="E68" s="31" t="s">
        <v>318</v>
      </c>
    </row>
    <row r="69" spans="1:5" ht="280.5">
      <c r="A69" t="s">
        <v>42</v>
      </c>
      <c r="E69" s="29" t="s">
        <v>319</v>
      </c>
    </row>
    <row r="70" spans="1:16" ht="12.75">
      <c r="A70" s="19" t="s">
        <v>34</v>
      </c>
      <c s="23" t="s">
        <v>320</v>
      </c>
      <c s="23" t="s">
        <v>315</v>
      </c>
      <c s="19" t="s">
        <v>57</v>
      </c>
      <c s="24" t="s">
        <v>316</v>
      </c>
      <c s="25" t="s">
        <v>138</v>
      </c>
      <c s="26">
        <v>112.488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39</v>
      </c>
      <c r="E71" s="29" t="s">
        <v>321</v>
      </c>
    </row>
    <row r="72" spans="1:5" ht="38.25">
      <c r="A72" s="30" t="s">
        <v>41</v>
      </c>
      <c r="E72" s="31" t="s">
        <v>322</v>
      </c>
    </row>
    <row r="73" spans="1:5" ht="280.5">
      <c r="A73" t="s">
        <v>42</v>
      </c>
      <c r="E73" s="29" t="s">
        <v>319</v>
      </c>
    </row>
    <row r="74" spans="1:16" ht="12.75">
      <c r="A74" s="19" t="s">
        <v>34</v>
      </c>
      <c s="23" t="s">
        <v>78</v>
      </c>
      <c s="23" t="s">
        <v>147</v>
      </c>
      <c s="19" t="s">
        <v>52</v>
      </c>
      <c s="24" t="s">
        <v>148</v>
      </c>
      <c s="25" t="s">
        <v>138</v>
      </c>
      <c s="26">
        <v>98.244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39</v>
      </c>
      <c r="E75" s="29" t="s">
        <v>323</v>
      </c>
    </row>
    <row r="76" spans="1:5" ht="12.75">
      <c r="A76" s="30" t="s">
        <v>41</v>
      </c>
      <c r="E76" s="31" t="s">
        <v>324</v>
      </c>
    </row>
    <row r="77" spans="1:5" ht="204">
      <c r="A77" t="s">
        <v>42</v>
      </c>
      <c r="E77" s="29" t="s">
        <v>151</v>
      </c>
    </row>
    <row r="78" spans="1:16" ht="12.75">
      <c r="A78" s="19" t="s">
        <v>34</v>
      </c>
      <c s="23" t="s">
        <v>114</v>
      </c>
      <c s="23" t="s">
        <v>147</v>
      </c>
      <c s="19" t="s">
        <v>57</v>
      </c>
      <c s="24" t="s">
        <v>148</v>
      </c>
      <c s="25" t="s">
        <v>138</v>
      </c>
      <c s="26">
        <v>22.429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39</v>
      </c>
      <c r="E79" s="29" t="s">
        <v>325</v>
      </c>
    </row>
    <row r="80" spans="1:5" ht="12.75">
      <c r="A80" s="30" t="s">
        <v>41</v>
      </c>
      <c r="E80" s="31" t="s">
        <v>326</v>
      </c>
    </row>
    <row r="81" spans="1:5" ht="204">
      <c r="A81" t="s">
        <v>42</v>
      </c>
      <c r="E81" s="29" t="s">
        <v>151</v>
      </c>
    </row>
    <row r="82" spans="1:16" ht="12.75">
      <c r="A82" s="19" t="s">
        <v>34</v>
      </c>
      <c s="23" t="s">
        <v>120</v>
      </c>
      <c s="23" t="s">
        <v>147</v>
      </c>
      <c s="19" t="s">
        <v>60</v>
      </c>
      <c s="24" t="s">
        <v>148</v>
      </c>
      <c s="25" t="s">
        <v>138</v>
      </c>
      <c s="26">
        <v>201.44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38.25">
      <c r="A83" s="28" t="s">
        <v>39</v>
      </c>
      <c r="E83" s="29" t="s">
        <v>327</v>
      </c>
    </row>
    <row r="84" spans="1:5" ht="38.25">
      <c r="A84" s="30" t="s">
        <v>41</v>
      </c>
      <c r="E84" s="31" t="s">
        <v>328</v>
      </c>
    </row>
    <row r="85" spans="1:5" ht="204">
      <c r="A85" t="s">
        <v>42</v>
      </c>
      <c r="E85" s="29" t="s">
        <v>151</v>
      </c>
    </row>
    <row r="86" spans="1:16" ht="12.75">
      <c r="A86" s="19" t="s">
        <v>34</v>
      </c>
      <c s="23" t="s">
        <v>329</v>
      </c>
      <c s="23" t="s">
        <v>330</v>
      </c>
      <c s="19" t="s">
        <v>52</v>
      </c>
      <c s="24" t="s">
        <v>331</v>
      </c>
      <c s="25" t="s">
        <v>138</v>
      </c>
      <c s="26">
        <v>52.285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39</v>
      </c>
      <c r="E87" s="29" t="s">
        <v>332</v>
      </c>
    </row>
    <row r="88" spans="1:5" ht="38.25">
      <c r="A88" s="30" t="s">
        <v>41</v>
      </c>
      <c r="E88" s="31" t="s">
        <v>333</v>
      </c>
    </row>
    <row r="89" spans="1:5" ht="293.25">
      <c r="A89" t="s">
        <v>42</v>
      </c>
      <c r="E89" s="29" t="s">
        <v>334</v>
      </c>
    </row>
    <row r="90" spans="1:16" ht="12.75">
      <c r="A90" s="19" t="s">
        <v>34</v>
      </c>
      <c s="23" t="s">
        <v>335</v>
      </c>
      <c s="23" t="s">
        <v>330</v>
      </c>
      <c s="19" t="s">
        <v>57</v>
      </c>
      <c s="24" t="s">
        <v>331</v>
      </c>
      <c s="25" t="s">
        <v>138</v>
      </c>
      <c s="26">
        <v>39.728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39</v>
      </c>
      <c r="E91" s="29" t="s">
        <v>336</v>
      </c>
    </row>
    <row r="92" spans="1:5" ht="25.5">
      <c r="A92" s="30" t="s">
        <v>41</v>
      </c>
      <c r="E92" s="31" t="s">
        <v>337</v>
      </c>
    </row>
    <row r="93" spans="1:5" ht="293.25">
      <c r="A93" t="s">
        <v>42</v>
      </c>
      <c r="E93" s="29" t="s">
        <v>334</v>
      </c>
    </row>
    <row r="94" spans="1:16" ht="12.75">
      <c r="A94" s="19" t="s">
        <v>34</v>
      </c>
      <c s="23" t="s">
        <v>59</v>
      </c>
      <c s="23" t="s">
        <v>338</v>
      </c>
      <c s="19" t="s">
        <v>36</v>
      </c>
      <c s="24" t="s">
        <v>339</v>
      </c>
      <c s="25" t="s">
        <v>138</v>
      </c>
      <c s="26">
        <v>2.73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39</v>
      </c>
      <c r="E95" s="29" t="s">
        <v>340</v>
      </c>
    </row>
    <row r="96" spans="1:5" ht="12.75">
      <c r="A96" s="30" t="s">
        <v>41</v>
      </c>
      <c r="E96" s="31" t="s">
        <v>341</v>
      </c>
    </row>
    <row r="97" spans="1:5" ht="280.5">
      <c r="A97" t="s">
        <v>42</v>
      </c>
      <c r="E97" s="29" t="s">
        <v>319</v>
      </c>
    </row>
    <row r="98" spans="1:16" ht="12.75">
      <c r="A98" s="19" t="s">
        <v>34</v>
      </c>
      <c s="23" t="s">
        <v>32</v>
      </c>
      <c s="23" t="s">
        <v>342</v>
      </c>
      <c s="19" t="s">
        <v>36</v>
      </c>
      <c s="24" t="s">
        <v>343</v>
      </c>
      <c s="25" t="s">
        <v>138</v>
      </c>
      <c s="26">
        <v>98.244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39</v>
      </c>
      <c r="E99" s="29" t="s">
        <v>344</v>
      </c>
    </row>
    <row r="100" spans="1:5" ht="12.75">
      <c r="A100" s="30" t="s">
        <v>41</v>
      </c>
      <c r="E100" s="31" t="s">
        <v>345</v>
      </c>
    </row>
    <row r="101" spans="1:5" ht="38.25">
      <c r="A101" t="s">
        <v>42</v>
      </c>
      <c r="E101" s="29" t="s">
        <v>346</v>
      </c>
    </row>
    <row r="102" spans="1:16" ht="12.75">
      <c r="A102" s="19" t="s">
        <v>34</v>
      </c>
      <c s="23" t="s">
        <v>74</v>
      </c>
      <c s="23" t="s">
        <v>347</v>
      </c>
      <c s="19" t="s">
        <v>36</v>
      </c>
      <c s="24" t="s">
        <v>348</v>
      </c>
      <c s="25" t="s">
        <v>155</v>
      </c>
      <c s="26">
        <v>491.218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39</v>
      </c>
      <c r="E103" s="29" t="s">
        <v>349</v>
      </c>
    </row>
    <row r="104" spans="1:5" ht="12.75">
      <c r="A104" s="30" t="s">
        <v>41</v>
      </c>
      <c r="E104" s="31" t="s">
        <v>350</v>
      </c>
    </row>
    <row r="105" spans="1:5" ht="25.5">
      <c r="A105" t="s">
        <v>42</v>
      </c>
      <c r="E105" s="29" t="s">
        <v>351</v>
      </c>
    </row>
    <row r="106" spans="1:18" ht="12.75" customHeight="1">
      <c r="A106" s="5" t="s">
        <v>33</v>
      </c>
      <c s="5"/>
      <c s="34" t="s">
        <v>13</v>
      </c>
      <c s="5"/>
      <c s="21" t="s">
        <v>352</v>
      </c>
      <c s="5"/>
      <c s="5"/>
      <c s="5"/>
      <c s="35">
        <f>0+Q106</f>
      </c>
      <c r="O106">
        <f>0+R106</f>
      </c>
      <c r="Q106">
        <f>0+I107+I111+I115+I119+I123+I127</f>
      </c>
      <c>
        <f>0+O107+O111+O115+O119+O123+O127</f>
      </c>
    </row>
    <row r="107" spans="1:16" ht="12.75">
      <c r="A107" s="19" t="s">
        <v>34</v>
      </c>
      <c s="23" t="s">
        <v>353</v>
      </c>
      <c s="23" t="s">
        <v>354</v>
      </c>
      <c s="19" t="s">
        <v>36</v>
      </c>
      <c s="24" t="s">
        <v>355</v>
      </c>
      <c s="25" t="s">
        <v>155</v>
      </c>
      <c s="26">
        <v>87.525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25.5">
      <c r="A108" s="28" t="s">
        <v>39</v>
      </c>
      <c r="E108" s="29" t="s">
        <v>356</v>
      </c>
    </row>
    <row r="109" spans="1:5" ht="51">
      <c r="A109" s="30" t="s">
        <v>41</v>
      </c>
      <c r="E109" s="31" t="s">
        <v>357</v>
      </c>
    </row>
    <row r="110" spans="1:5" ht="114.75">
      <c r="A110" t="s">
        <v>42</v>
      </c>
      <c r="E110" s="29" t="s">
        <v>358</v>
      </c>
    </row>
    <row r="111" spans="1:16" ht="12.75">
      <c r="A111" s="19" t="s">
        <v>34</v>
      </c>
      <c s="23" t="s">
        <v>359</v>
      </c>
      <c s="23" t="s">
        <v>360</v>
      </c>
      <c s="19" t="s">
        <v>36</v>
      </c>
      <c s="24" t="s">
        <v>361</v>
      </c>
      <c s="25" t="s">
        <v>138</v>
      </c>
      <c s="26">
        <v>21.334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25.5">
      <c r="A112" s="28" t="s">
        <v>39</v>
      </c>
      <c r="E112" s="29" t="s">
        <v>362</v>
      </c>
    </row>
    <row r="113" spans="1:5" ht="63.75">
      <c r="A113" s="30" t="s">
        <v>41</v>
      </c>
      <c r="E113" s="31" t="s">
        <v>363</v>
      </c>
    </row>
    <row r="114" spans="1:5" ht="38.25">
      <c r="A114" t="s">
        <v>42</v>
      </c>
      <c r="E114" s="29" t="s">
        <v>364</v>
      </c>
    </row>
    <row r="115" spans="1:16" ht="12.75">
      <c r="A115" s="19" t="s">
        <v>34</v>
      </c>
      <c s="23" t="s">
        <v>365</v>
      </c>
      <c s="23" t="s">
        <v>366</v>
      </c>
      <c s="19" t="s">
        <v>36</v>
      </c>
      <c s="24" t="s">
        <v>367</v>
      </c>
      <c s="25" t="s">
        <v>138</v>
      </c>
      <c s="26">
        <v>20.533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25.5">
      <c r="A116" s="28" t="s">
        <v>39</v>
      </c>
      <c r="E116" s="29" t="s">
        <v>368</v>
      </c>
    </row>
    <row r="117" spans="1:5" ht="51">
      <c r="A117" s="30" t="s">
        <v>41</v>
      </c>
      <c r="E117" s="31" t="s">
        <v>369</v>
      </c>
    </row>
    <row r="118" spans="1:5" ht="369.75">
      <c r="A118" t="s">
        <v>42</v>
      </c>
      <c r="E118" s="29" t="s">
        <v>370</v>
      </c>
    </row>
    <row r="119" spans="1:16" ht="12.75">
      <c r="A119" s="19" t="s">
        <v>34</v>
      </c>
      <c s="23" t="s">
        <v>371</v>
      </c>
      <c s="23" t="s">
        <v>372</v>
      </c>
      <c s="19" t="s">
        <v>36</v>
      </c>
      <c s="24" t="s">
        <v>373</v>
      </c>
      <c s="25" t="s">
        <v>138</v>
      </c>
      <c s="26">
        <v>10.989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25.5">
      <c r="A120" s="28" t="s">
        <v>39</v>
      </c>
      <c r="E120" s="29" t="s">
        <v>374</v>
      </c>
    </row>
    <row r="121" spans="1:5" ht="12.75">
      <c r="A121" s="30" t="s">
        <v>41</v>
      </c>
      <c r="E121" s="31" t="s">
        <v>375</v>
      </c>
    </row>
    <row r="122" spans="1:5" ht="369.75">
      <c r="A122" t="s">
        <v>42</v>
      </c>
      <c r="E122" s="29" t="s">
        <v>370</v>
      </c>
    </row>
    <row r="123" spans="1:16" ht="12.75">
      <c r="A123" s="19" t="s">
        <v>34</v>
      </c>
      <c s="23" t="s">
        <v>376</v>
      </c>
      <c s="23" t="s">
        <v>377</v>
      </c>
      <c s="19" t="s">
        <v>36</v>
      </c>
      <c s="24" t="s">
        <v>378</v>
      </c>
      <c s="25" t="s">
        <v>257</v>
      </c>
      <c s="26">
        <v>3.285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25.5">
      <c r="A124" s="28" t="s">
        <v>39</v>
      </c>
      <c r="E124" s="29" t="s">
        <v>379</v>
      </c>
    </row>
    <row r="125" spans="1:5" ht="12.75">
      <c r="A125" s="30" t="s">
        <v>41</v>
      </c>
      <c r="E125" s="31" t="s">
        <v>380</v>
      </c>
    </row>
    <row r="126" spans="1:5" ht="280.5">
      <c r="A126" t="s">
        <v>42</v>
      </c>
      <c r="E126" s="29" t="s">
        <v>381</v>
      </c>
    </row>
    <row r="127" spans="1:16" ht="12.75">
      <c r="A127" s="19" t="s">
        <v>34</v>
      </c>
      <c s="23" t="s">
        <v>382</v>
      </c>
      <c s="23" t="s">
        <v>383</v>
      </c>
      <c s="19" t="s">
        <v>36</v>
      </c>
      <c s="24" t="s">
        <v>384</v>
      </c>
      <c s="25" t="s">
        <v>257</v>
      </c>
      <c s="26">
        <v>0.762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12.75">
      <c r="A128" s="28" t="s">
        <v>39</v>
      </c>
      <c r="E128" s="29" t="s">
        <v>385</v>
      </c>
    </row>
    <row r="129" spans="1:5" ht="12.75">
      <c r="A129" s="30" t="s">
        <v>41</v>
      </c>
      <c r="E129" s="31" t="s">
        <v>386</v>
      </c>
    </row>
    <row r="130" spans="1:5" ht="280.5">
      <c r="A130" t="s">
        <v>42</v>
      </c>
      <c r="E130" s="29" t="s">
        <v>381</v>
      </c>
    </row>
    <row r="131" spans="1:18" ht="12.75" customHeight="1">
      <c r="A131" s="5" t="s">
        <v>33</v>
      </c>
      <c s="5"/>
      <c s="34" t="s">
        <v>12</v>
      </c>
      <c s="5"/>
      <c s="21" t="s">
        <v>387</v>
      </c>
      <c s="5"/>
      <c s="5"/>
      <c s="5"/>
      <c s="35">
        <f>0+Q131</f>
      </c>
      <c r="O131">
        <f>0+R131</f>
      </c>
      <c r="Q131">
        <f>0+I132+I136+I140+I144+I148+I152+I156+I160</f>
      </c>
      <c>
        <f>0+O132+O136+O140+O144+O148+O152+O156+O160</f>
      </c>
    </row>
    <row r="132" spans="1:16" ht="12.75">
      <c r="A132" s="19" t="s">
        <v>34</v>
      </c>
      <c s="23" t="s">
        <v>388</v>
      </c>
      <c s="23" t="s">
        <v>389</v>
      </c>
      <c s="19" t="s">
        <v>36</v>
      </c>
      <c s="24" t="s">
        <v>390</v>
      </c>
      <c s="25" t="s">
        <v>138</v>
      </c>
      <c s="26">
        <v>1.574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39</v>
      </c>
      <c r="E133" s="29" t="s">
        <v>391</v>
      </c>
    </row>
    <row r="134" spans="1:5" ht="12.75">
      <c r="A134" s="30" t="s">
        <v>41</v>
      </c>
      <c r="E134" s="31" t="s">
        <v>392</v>
      </c>
    </row>
    <row r="135" spans="1:5" ht="395.25">
      <c r="A135" t="s">
        <v>42</v>
      </c>
      <c r="E135" s="29" t="s">
        <v>393</v>
      </c>
    </row>
    <row r="136" spans="1:16" ht="12.75">
      <c r="A136" s="19" t="s">
        <v>34</v>
      </c>
      <c s="23" t="s">
        <v>394</v>
      </c>
      <c s="23" t="s">
        <v>395</v>
      </c>
      <c s="19" t="s">
        <v>36</v>
      </c>
      <c s="24" t="s">
        <v>396</v>
      </c>
      <c s="25" t="s">
        <v>257</v>
      </c>
      <c s="26">
        <v>0.205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39</v>
      </c>
      <c r="E137" s="29" t="s">
        <v>397</v>
      </c>
    </row>
    <row r="138" spans="1:5" ht="12.75">
      <c r="A138" s="30" t="s">
        <v>41</v>
      </c>
      <c r="E138" s="31" t="s">
        <v>398</v>
      </c>
    </row>
    <row r="139" spans="1:5" ht="255">
      <c r="A139" t="s">
        <v>42</v>
      </c>
      <c r="E139" s="29" t="s">
        <v>399</v>
      </c>
    </row>
    <row r="140" spans="1:16" ht="12.75">
      <c r="A140" s="19" t="s">
        <v>34</v>
      </c>
      <c s="23" t="s">
        <v>400</v>
      </c>
      <c s="23" t="s">
        <v>401</v>
      </c>
      <c s="19" t="s">
        <v>36</v>
      </c>
      <c s="24" t="s">
        <v>402</v>
      </c>
      <c s="25" t="s">
        <v>138</v>
      </c>
      <c s="26">
        <v>3.015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38.25">
      <c r="A141" s="28" t="s">
        <v>39</v>
      </c>
      <c r="E141" s="29" t="s">
        <v>403</v>
      </c>
    </row>
    <row r="142" spans="1:5" ht="51">
      <c r="A142" s="30" t="s">
        <v>41</v>
      </c>
      <c r="E142" s="31" t="s">
        <v>404</v>
      </c>
    </row>
    <row r="143" spans="1:5" ht="229.5">
      <c r="A143" t="s">
        <v>42</v>
      </c>
      <c r="E143" s="29" t="s">
        <v>405</v>
      </c>
    </row>
    <row r="144" spans="1:16" ht="12.75">
      <c r="A144" s="19" t="s">
        <v>34</v>
      </c>
      <c s="23" t="s">
        <v>406</v>
      </c>
      <c s="23" t="s">
        <v>407</v>
      </c>
      <c s="19" t="s">
        <v>36</v>
      </c>
      <c s="24" t="s">
        <v>408</v>
      </c>
      <c s="25" t="s">
        <v>138</v>
      </c>
      <c s="26">
        <v>0.635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25.5">
      <c r="A145" s="28" t="s">
        <v>39</v>
      </c>
      <c r="E145" s="29" t="s">
        <v>409</v>
      </c>
    </row>
    <row r="146" spans="1:5" ht="38.25">
      <c r="A146" s="30" t="s">
        <v>41</v>
      </c>
      <c r="E146" s="31" t="s">
        <v>410</v>
      </c>
    </row>
    <row r="147" spans="1:5" ht="369.75">
      <c r="A147" t="s">
        <v>42</v>
      </c>
      <c r="E147" s="29" t="s">
        <v>411</v>
      </c>
    </row>
    <row r="148" spans="1:16" ht="12.75">
      <c r="A148" s="19" t="s">
        <v>34</v>
      </c>
      <c s="23" t="s">
        <v>412</v>
      </c>
      <c s="23" t="s">
        <v>413</v>
      </c>
      <c s="19" t="s">
        <v>36</v>
      </c>
      <c s="24" t="s">
        <v>414</v>
      </c>
      <c s="25" t="s">
        <v>257</v>
      </c>
      <c s="26">
        <v>0.082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12.75">
      <c r="A149" s="28" t="s">
        <v>39</v>
      </c>
      <c r="E149" s="29" t="s">
        <v>415</v>
      </c>
    </row>
    <row r="150" spans="1:5" ht="12.75">
      <c r="A150" s="30" t="s">
        <v>41</v>
      </c>
      <c r="E150" s="31" t="s">
        <v>416</v>
      </c>
    </row>
    <row r="151" spans="1:5" ht="280.5">
      <c r="A151" t="s">
        <v>42</v>
      </c>
      <c r="E151" s="29" t="s">
        <v>381</v>
      </c>
    </row>
    <row r="152" spans="1:16" ht="12.75">
      <c r="A152" s="19" t="s">
        <v>34</v>
      </c>
      <c s="23" t="s">
        <v>417</v>
      </c>
      <c s="23" t="s">
        <v>418</v>
      </c>
      <c s="19" t="s">
        <v>36</v>
      </c>
      <c s="24" t="s">
        <v>419</v>
      </c>
      <c s="25" t="s">
        <v>138</v>
      </c>
      <c s="26">
        <v>27.677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39</v>
      </c>
      <c r="E153" s="29" t="s">
        <v>420</v>
      </c>
    </row>
    <row r="154" spans="1:5" ht="38.25">
      <c r="A154" s="30" t="s">
        <v>41</v>
      </c>
      <c r="E154" s="31" t="s">
        <v>421</v>
      </c>
    </row>
    <row r="155" spans="1:5" ht="369.75">
      <c r="A155" t="s">
        <v>42</v>
      </c>
      <c r="E155" s="29" t="s">
        <v>411</v>
      </c>
    </row>
    <row r="156" spans="1:16" ht="12.75">
      <c r="A156" s="19" t="s">
        <v>34</v>
      </c>
      <c s="23" t="s">
        <v>422</v>
      </c>
      <c s="23" t="s">
        <v>423</v>
      </c>
      <c s="19" t="s">
        <v>36</v>
      </c>
      <c s="24" t="s">
        <v>424</v>
      </c>
      <c s="25" t="s">
        <v>257</v>
      </c>
      <c s="26">
        <v>4.705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39</v>
      </c>
      <c r="E157" s="29" t="s">
        <v>425</v>
      </c>
    </row>
    <row r="158" spans="1:5" ht="12.75">
      <c r="A158" s="30" t="s">
        <v>41</v>
      </c>
      <c r="E158" s="31" t="s">
        <v>426</v>
      </c>
    </row>
    <row r="159" spans="1:5" ht="280.5">
      <c r="A159" t="s">
        <v>42</v>
      </c>
      <c r="E159" s="29" t="s">
        <v>381</v>
      </c>
    </row>
    <row r="160" spans="1:16" ht="12.75">
      <c r="A160" s="19" t="s">
        <v>34</v>
      </c>
      <c s="23" t="s">
        <v>427</v>
      </c>
      <c s="23" t="s">
        <v>428</v>
      </c>
      <c s="19" t="s">
        <v>36</v>
      </c>
      <c s="24" t="s">
        <v>429</v>
      </c>
      <c s="25" t="s">
        <v>138</v>
      </c>
      <c s="26">
        <v>20.904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25.5">
      <c r="A161" s="28" t="s">
        <v>39</v>
      </c>
      <c r="E161" s="29" t="s">
        <v>430</v>
      </c>
    </row>
    <row r="162" spans="1:5" ht="63.75">
      <c r="A162" s="30" t="s">
        <v>41</v>
      </c>
      <c r="E162" s="31" t="s">
        <v>431</v>
      </c>
    </row>
    <row r="163" spans="1:5" ht="229.5">
      <c r="A163" t="s">
        <v>42</v>
      </c>
      <c r="E163" s="29" t="s">
        <v>405</v>
      </c>
    </row>
    <row r="164" spans="1:18" ht="12.75" customHeight="1">
      <c r="A164" s="5" t="s">
        <v>33</v>
      </c>
      <c s="5"/>
      <c s="34" t="s">
        <v>23</v>
      </c>
      <c s="5"/>
      <c s="21" t="s">
        <v>432</v>
      </c>
      <c s="5"/>
      <c s="5"/>
      <c s="5"/>
      <c s="35">
        <f>0+Q164</f>
      </c>
      <c r="O164">
        <f>0+R164</f>
      </c>
      <c r="Q164">
        <f>0+I165+I169+I173+I177+I181+I185+I189</f>
      </c>
      <c>
        <f>0+O165+O169+O173+O177+O181+O185+O189</f>
      </c>
    </row>
    <row r="165" spans="1:16" ht="12.75">
      <c r="A165" s="19" t="s">
        <v>34</v>
      </c>
      <c s="23" t="s">
        <v>433</v>
      </c>
      <c s="23" t="s">
        <v>434</v>
      </c>
      <c s="19" t="s">
        <v>52</v>
      </c>
      <c s="24" t="s">
        <v>435</v>
      </c>
      <c s="25" t="s">
        <v>138</v>
      </c>
      <c s="26">
        <v>9.992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39</v>
      </c>
      <c r="E166" s="29" t="s">
        <v>436</v>
      </c>
    </row>
    <row r="167" spans="1:5" ht="63.75">
      <c r="A167" s="30" t="s">
        <v>41</v>
      </c>
      <c r="E167" s="31" t="s">
        <v>437</v>
      </c>
    </row>
    <row r="168" spans="1:5" ht="369.75">
      <c r="A168" t="s">
        <v>42</v>
      </c>
      <c r="E168" s="29" t="s">
        <v>411</v>
      </c>
    </row>
    <row r="169" spans="1:16" ht="12.75">
      <c r="A169" s="19" t="s">
        <v>34</v>
      </c>
      <c s="23" t="s">
        <v>438</v>
      </c>
      <c s="23" t="s">
        <v>434</v>
      </c>
      <c s="19" t="s">
        <v>57</v>
      </c>
      <c s="24" t="s">
        <v>435</v>
      </c>
      <c s="25" t="s">
        <v>138</v>
      </c>
      <c s="26">
        <v>4.2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25.5">
      <c r="A170" s="28" t="s">
        <v>39</v>
      </c>
      <c r="E170" s="29" t="s">
        <v>439</v>
      </c>
    </row>
    <row r="171" spans="1:5" ht="38.25">
      <c r="A171" s="30" t="s">
        <v>41</v>
      </c>
      <c r="E171" s="31" t="s">
        <v>440</v>
      </c>
    </row>
    <row r="172" spans="1:5" ht="369.75">
      <c r="A172" t="s">
        <v>42</v>
      </c>
      <c r="E172" s="29" t="s">
        <v>411</v>
      </c>
    </row>
    <row r="173" spans="1:16" ht="12.75">
      <c r="A173" s="19" t="s">
        <v>34</v>
      </c>
      <c s="23" t="s">
        <v>441</v>
      </c>
      <c s="23" t="s">
        <v>442</v>
      </c>
      <c s="19" t="s">
        <v>36</v>
      </c>
      <c s="24" t="s">
        <v>443</v>
      </c>
      <c s="25" t="s">
        <v>138</v>
      </c>
      <c s="26">
        <v>5.27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39</v>
      </c>
      <c r="E174" s="29" t="s">
        <v>444</v>
      </c>
    </row>
    <row r="175" spans="1:5" ht="63.75">
      <c r="A175" s="30" t="s">
        <v>41</v>
      </c>
      <c r="E175" s="31" t="s">
        <v>445</v>
      </c>
    </row>
    <row r="176" spans="1:5" ht="369.75">
      <c r="A176" t="s">
        <v>42</v>
      </c>
      <c r="E176" s="29" t="s">
        <v>411</v>
      </c>
    </row>
    <row r="177" spans="1:16" ht="12.75">
      <c r="A177" s="19" t="s">
        <v>34</v>
      </c>
      <c s="23" t="s">
        <v>446</v>
      </c>
      <c s="23" t="s">
        <v>447</v>
      </c>
      <c s="19" t="s">
        <v>36</v>
      </c>
      <c s="24" t="s">
        <v>448</v>
      </c>
      <c s="25" t="s">
        <v>138</v>
      </c>
      <c s="26">
        <v>1.008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39</v>
      </c>
      <c r="E178" s="29" t="s">
        <v>449</v>
      </c>
    </row>
    <row r="179" spans="1:5" ht="12.75">
      <c r="A179" s="30" t="s">
        <v>41</v>
      </c>
      <c r="E179" s="31" t="s">
        <v>450</v>
      </c>
    </row>
    <row r="180" spans="1:5" ht="369.75">
      <c r="A180" t="s">
        <v>42</v>
      </c>
      <c r="E180" s="29" t="s">
        <v>411</v>
      </c>
    </row>
    <row r="181" spans="1:16" ht="12.75">
      <c r="A181" s="19" t="s">
        <v>34</v>
      </c>
      <c s="23" t="s">
        <v>451</v>
      </c>
      <c s="23" t="s">
        <v>452</v>
      </c>
      <c s="19" t="s">
        <v>36</v>
      </c>
      <c s="24" t="s">
        <v>453</v>
      </c>
      <c s="25" t="s">
        <v>257</v>
      </c>
      <c s="26">
        <v>0.21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39</v>
      </c>
      <c r="E182" s="29" t="s">
        <v>454</v>
      </c>
    </row>
    <row r="183" spans="1:5" ht="12.75">
      <c r="A183" s="30" t="s">
        <v>41</v>
      </c>
      <c r="E183" s="31" t="s">
        <v>455</v>
      </c>
    </row>
    <row r="184" spans="1:5" ht="191.25">
      <c r="A184" t="s">
        <v>42</v>
      </c>
      <c r="E184" s="29" t="s">
        <v>456</v>
      </c>
    </row>
    <row r="185" spans="1:16" ht="12.75">
      <c r="A185" s="19" t="s">
        <v>34</v>
      </c>
      <c s="23" t="s">
        <v>457</v>
      </c>
      <c s="23" t="s">
        <v>458</v>
      </c>
      <c s="19" t="s">
        <v>36</v>
      </c>
      <c s="24" t="s">
        <v>459</v>
      </c>
      <c s="25" t="s">
        <v>138</v>
      </c>
      <c s="26">
        <v>7.026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25.5">
      <c r="A186" s="28" t="s">
        <v>39</v>
      </c>
      <c r="E186" s="29" t="s">
        <v>460</v>
      </c>
    </row>
    <row r="187" spans="1:5" ht="63.75">
      <c r="A187" s="30" t="s">
        <v>41</v>
      </c>
      <c r="E187" s="31" t="s">
        <v>461</v>
      </c>
    </row>
    <row r="188" spans="1:5" ht="114.75">
      <c r="A188" t="s">
        <v>42</v>
      </c>
      <c r="E188" s="29" t="s">
        <v>462</v>
      </c>
    </row>
    <row r="189" spans="1:16" ht="12.75">
      <c r="A189" s="19" t="s">
        <v>34</v>
      </c>
      <c s="23" t="s">
        <v>463</v>
      </c>
      <c s="23" t="s">
        <v>464</v>
      </c>
      <c s="19" t="s">
        <v>36</v>
      </c>
      <c s="24" t="s">
        <v>465</v>
      </c>
      <c s="25" t="s">
        <v>138</v>
      </c>
      <c s="26">
        <v>0.48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39</v>
      </c>
      <c r="E190" s="29" t="s">
        <v>466</v>
      </c>
    </row>
    <row r="191" spans="1:5" ht="12.75">
      <c r="A191" s="30" t="s">
        <v>41</v>
      </c>
      <c r="E191" s="31" t="s">
        <v>467</v>
      </c>
    </row>
    <row r="192" spans="1:5" ht="369.75">
      <c r="A192" t="s">
        <v>42</v>
      </c>
      <c r="E192" s="29" t="s">
        <v>468</v>
      </c>
    </row>
    <row r="193" spans="1:18" ht="12.75" customHeight="1">
      <c r="A193" s="5" t="s">
        <v>33</v>
      </c>
      <c s="5"/>
      <c s="34" t="s">
        <v>25</v>
      </c>
      <c s="5"/>
      <c s="21" t="s">
        <v>152</v>
      </c>
      <c s="5"/>
      <c s="5"/>
      <c s="5"/>
      <c s="35">
        <f>0+Q193</f>
      </c>
      <c r="O193">
        <f>0+R193</f>
      </c>
      <c r="Q193">
        <f>0+I194+I198+I202+I206+I210+I214+I218+I222+I226+I230+I234</f>
      </c>
      <c>
        <f>0+O194+O198+O202+O206+O210+O214+O218+O222+O226+O230+O234</f>
      </c>
    </row>
    <row r="194" spans="1:16" ht="12.75">
      <c r="A194" s="19" t="s">
        <v>34</v>
      </c>
      <c s="23" t="s">
        <v>469</v>
      </c>
      <c s="23" t="s">
        <v>194</v>
      </c>
      <c s="19" t="s">
        <v>52</v>
      </c>
      <c s="24" t="s">
        <v>195</v>
      </c>
      <c s="25" t="s">
        <v>155</v>
      </c>
      <c s="26">
        <v>140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25.5">
      <c r="A195" s="28" t="s">
        <v>39</v>
      </c>
      <c r="E195" s="29" t="s">
        <v>196</v>
      </c>
    </row>
    <row r="196" spans="1:5" ht="12.75">
      <c r="A196" s="30" t="s">
        <v>41</v>
      </c>
      <c r="E196" s="31" t="s">
        <v>470</v>
      </c>
    </row>
    <row r="197" spans="1:5" ht="51">
      <c r="A197" t="s">
        <v>42</v>
      </c>
      <c r="E197" s="29" t="s">
        <v>198</v>
      </c>
    </row>
    <row r="198" spans="1:16" ht="12.75">
      <c r="A198" s="19" t="s">
        <v>34</v>
      </c>
      <c s="23" t="s">
        <v>471</v>
      </c>
      <c s="23" t="s">
        <v>194</v>
      </c>
      <c s="19" t="s">
        <v>57</v>
      </c>
      <c s="24" t="s">
        <v>195</v>
      </c>
      <c s="25" t="s">
        <v>155</v>
      </c>
      <c s="26">
        <v>133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25.5">
      <c r="A199" s="28" t="s">
        <v>39</v>
      </c>
      <c r="E199" s="29" t="s">
        <v>199</v>
      </c>
    </row>
    <row r="200" spans="1:5" ht="12.75">
      <c r="A200" s="30" t="s">
        <v>41</v>
      </c>
      <c r="E200" s="31" t="s">
        <v>472</v>
      </c>
    </row>
    <row r="201" spans="1:5" ht="51">
      <c r="A201" t="s">
        <v>42</v>
      </c>
      <c r="E201" s="29" t="s">
        <v>198</v>
      </c>
    </row>
    <row r="202" spans="1:16" ht="12.75">
      <c r="A202" s="19" t="s">
        <v>34</v>
      </c>
      <c s="23" t="s">
        <v>473</v>
      </c>
      <c s="23" t="s">
        <v>474</v>
      </c>
      <c s="19" t="s">
        <v>36</v>
      </c>
      <c s="24" t="s">
        <v>475</v>
      </c>
      <c s="25" t="s">
        <v>155</v>
      </c>
      <c s="26">
        <v>40.4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39</v>
      </c>
      <c r="E203" s="29" t="s">
        <v>476</v>
      </c>
    </row>
    <row r="204" spans="1:5" ht="38.25">
      <c r="A204" s="30" t="s">
        <v>41</v>
      </c>
      <c r="E204" s="31" t="s">
        <v>477</v>
      </c>
    </row>
    <row r="205" spans="1:5" ht="51">
      <c r="A205" t="s">
        <v>42</v>
      </c>
      <c r="E205" s="29" t="s">
        <v>198</v>
      </c>
    </row>
    <row r="206" spans="1:16" ht="12.75">
      <c r="A206" s="19" t="s">
        <v>34</v>
      </c>
      <c s="23" t="s">
        <v>478</v>
      </c>
      <c s="23" t="s">
        <v>200</v>
      </c>
      <c s="19" t="s">
        <v>36</v>
      </c>
      <c s="24" t="s">
        <v>201</v>
      </c>
      <c s="25" t="s">
        <v>155</v>
      </c>
      <c s="26">
        <v>147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12.75">
      <c r="A207" s="28" t="s">
        <v>39</v>
      </c>
      <c r="E207" s="29" t="s">
        <v>202</v>
      </c>
    </row>
    <row r="208" spans="1:5" ht="12.75">
      <c r="A208" s="30" t="s">
        <v>41</v>
      </c>
      <c r="E208" s="31" t="s">
        <v>479</v>
      </c>
    </row>
    <row r="209" spans="1:5" ht="51">
      <c r="A209" t="s">
        <v>42</v>
      </c>
      <c r="E209" s="29" t="s">
        <v>158</v>
      </c>
    </row>
    <row r="210" spans="1:16" ht="12.75">
      <c r="A210" s="19" t="s">
        <v>34</v>
      </c>
      <c s="23" t="s">
        <v>480</v>
      </c>
      <c s="23" t="s">
        <v>153</v>
      </c>
      <c s="19" t="s">
        <v>52</v>
      </c>
      <c s="24" t="s">
        <v>154</v>
      </c>
      <c s="25" t="s">
        <v>155</v>
      </c>
      <c s="26">
        <v>161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25.5">
      <c r="A211" s="28" t="s">
        <v>39</v>
      </c>
      <c r="E211" s="29" t="s">
        <v>156</v>
      </c>
    </row>
    <row r="212" spans="1:5" ht="12.75">
      <c r="A212" s="30" t="s">
        <v>41</v>
      </c>
      <c r="E212" s="31" t="s">
        <v>481</v>
      </c>
    </row>
    <row r="213" spans="1:5" ht="51">
      <c r="A213" t="s">
        <v>42</v>
      </c>
      <c r="E213" s="29" t="s">
        <v>158</v>
      </c>
    </row>
    <row r="214" spans="1:16" ht="12.75">
      <c r="A214" s="19" t="s">
        <v>34</v>
      </c>
      <c s="23" t="s">
        <v>482</v>
      </c>
      <c s="23" t="s">
        <v>153</v>
      </c>
      <c s="19" t="s">
        <v>57</v>
      </c>
      <c s="24" t="s">
        <v>154</v>
      </c>
      <c s="25" t="s">
        <v>155</v>
      </c>
      <c s="26">
        <v>154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25.5">
      <c r="A215" s="28" t="s">
        <v>39</v>
      </c>
      <c r="E215" s="29" t="s">
        <v>203</v>
      </c>
    </row>
    <row r="216" spans="1:5" ht="12.75">
      <c r="A216" s="30" t="s">
        <v>41</v>
      </c>
      <c r="E216" s="31" t="s">
        <v>483</v>
      </c>
    </row>
    <row r="217" spans="1:5" ht="51">
      <c r="A217" t="s">
        <v>42</v>
      </c>
      <c r="E217" s="29" t="s">
        <v>158</v>
      </c>
    </row>
    <row r="218" spans="1:16" ht="12.75">
      <c r="A218" s="19" t="s">
        <v>34</v>
      </c>
      <c s="23" t="s">
        <v>484</v>
      </c>
      <c s="23" t="s">
        <v>159</v>
      </c>
      <c s="19" t="s">
        <v>36</v>
      </c>
      <c s="24" t="s">
        <v>160</v>
      </c>
      <c s="25" t="s">
        <v>155</v>
      </c>
      <c s="26">
        <v>161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39</v>
      </c>
      <c r="E219" s="29" t="s">
        <v>485</v>
      </c>
    </row>
    <row r="220" spans="1:5" ht="12.75">
      <c r="A220" s="30" t="s">
        <v>41</v>
      </c>
      <c r="E220" s="31" t="s">
        <v>481</v>
      </c>
    </row>
    <row r="221" spans="1:5" ht="140.25">
      <c r="A221" t="s">
        <v>42</v>
      </c>
      <c r="E221" s="29" t="s">
        <v>162</v>
      </c>
    </row>
    <row r="222" spans="1:16" ht="12.75">
      <c r="A222" s="19" t="s">
        <v>34</v>
      </c>
      <c s="23" t="s">
        <v>486</v>
      </c>
      <c s="23" t="s">
        <v>204</v>
      </c>
      <c s="19" t="s">
        <v>36</v>
      </c>
      <c s="24" t="s">
        <v>205</v>
      </c>
      <c s="25" t="s">
        <v>155</v>
      </c>
      <c s="26">
        <v>154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25.5">
      <c r="A223" s="28" t="s">
        <v>39</v>
      </c>
      <c r="E223" s="29" t="s">
        <v>206</v>
      </c>
    </row>
    <row r="224" spans="1:5" ht="12.75">
      <c r="A224" s="30" t="s">
        <v>41</v>
      </c>
      <c r="E224" s="31" t="s">
        <v>483</v>
      </c>
    </row>
    <row r="225" spans="1:5" ht="140.25">
      <c r="A225" t="s">
        <v>42</v>
      </c>
      <c r="E225" s="29" t="s">
        <v>162</v>
      </c>
    </row>
    <row r="226" spans="1:16" ht="12.75">
      <c r="A226" s="19" t="s">
        <v>34</v>
      </c>
      <c s="23" t="s">
        <v>487</v>
      </c>
      <c s="23" t="s">
        <v>207</v>
      </c>
      <c s="19" t="s">
        <v>36</v>
      </c>
      <c s="24" t="s">
        <v>208</v>
      </c>
      <c s="25" t="s">
        <v>155</v>
      </c>
      <c s="26">
        <v>147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25.5">
      <c r="A227" s="28" t="s">
        <v>39</v>
      </c>
      <c r="E227" s="29" t="s">
        <v>209</v>
      </c>
    </row>
    <row r="228" spans="1:5" ht="12.75">
      <c r="A228" s="30" t="s">
        <v>41</v>
      </c>
      <c r="E228" s="31" t="s">
        <v>479</v>
      </c>
    </row>
    <row r="229" spans="1:5" ht="140.25">
      <c r="A229" t="s">
        <v>42</v>
      </c>
      <c r="E229" s="29" t="s">
        <v>162</v>
      </c>
    </row>
    <row r="230" spans="1:16" ht="12.75">
      <c r="A230" s="19" t="s">
        <v>34</v>
      </c>
      <c s="23" t="s">
        <v>488</v>
      </c>
      <c s="23" t="s">
        <v>489</v>
      </c>
      <c s="19" t="s">
        <v>36</v>
      </c>
      <c s="24" t="s">
        <v>490</v>
      </c>
      <c s="25" t="s">
        <v>155</v>
      </c>
      <c s="26">
        <v>38.48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25.5">
      <c r="A231" s="28" t="s">
        <v>39</v>
      </c>
      <c r="E231" s="29" t="s">
        <v>491</v>
      </c>
    </row>
    <row r="232" spans="1:5" ht="25.5">
      <c r="A232" s="30" t="s">
        <v>41</v>
      </c>
      <c r="E232" s="31" t="s">
        <v>492</v>
      </c>
    </row>
    <row r="233" spans="1:5" ht="153">
      <c r="A233" t="s">
        <v>42</v>
      </c>
      <c r="E233" s="29" t="s">
        <v>493</v>
      </c>
    </row>
    <row r="234" spans="1:16" ht="25.5">
      <c r="A234" s="19" t="s">
        <v>34</v>
      </c>
      <c s="23" t="s">
        <v>494</v>
      </c>
      <c s="23" t="s">
        <v>495</v>
      </c>
      <c s="19" t="s">
        <v>36</v>
      </c>
      <c s="24" t="s">
        <v>496</v>
      </c>
      <c s="25" t="s">
        <v>155</v>
      </c>
      <c s="26">
        <v>1.92</v>
      </c>
      <c s="27">
        <v>0</v>
      </c>
      <c s="27">
        <f>ROUND(ROUND(H234,2)*ROUND(G234,3),2)</f>
      </c>
      <c r="O234">
        <f>(I234*21)/100</f>
      </c>
      <c t="s">
        <v>13</v>
      </c>
    </row>
    <row r="235" spans="1:5" ht="25.5">
      <c r="A235" s="28" t="s">
        <v>39</v>
      </c>
      <c r="E235" s="29" t="s">
        <v>497</v>
      </c>
    </row>
    <row r="236" spans="1:5" ht="38.25">
      <c r="A236" s="30" t="s">
        <v>41</v>
      </c>
      <c r="E236" s="31" t="s">
        <v>498</v>
      </c>
    </row>
    <row r="237" spans="1:5" ht="153">
      <c r="A237" t="s">
        <v>42</v>
      </c>
      <c r="E237" s="29" t="s">
        <v>493</v>
      </c>
    </row>
    <row r="238" spans="1:18" ht="12.75" customHeight="1">
      <c r="A238" s="5" t="s">
        <v>33</v>
      </c>
      <c s="5"/>
      <c s="34" t="s">
        <v>56</v>
      </c>
      <c s="5"/>
      <c s="21" t="s">
        <v>499</v>
      </c>
      <c s="5"/>
      <c s="5"/>
      <c s="5"/>
      <c s="35">
        <f>0+Q238</f>
      </c>
      <c r="O238">
        <f>0+R238</f>
      </c>
      <c r="Q238">
        <f>0+I239+I243+I247+I251+I255+I259</f>
      </c>
      <c>
        <f>0+O239+O243+O247+O251+O255+O259</f>
      </c>
    </row>
    <row r="239" spans="1:16" ht="25.5">
      <c r="A239" s="19" t="s">
        <v>34</v>
      </c>
      <c s="23" t="s">
        <v>500</v>
      </c>
      <c s="23" t="s">
        <v>501</v>
      </c>
      <c s="19" t="s">
        <v>36</v>
      </c>
      <c s="24" t="s">
        <v>502</v>
      </c>
      <c s="25" t="s">
        <v>155</v>
      </c>
      <c s="26">
        <v>60.48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39</v>
      </c>
      <c r="E240" s="29" t="s">
        <v>503</v>
      </c>
    </row>
    <row r="241" spans="1:5" ht="38.25">
      <c r="A241" s="30" t="s">
        <v>41</v>
      </c>
      <c r="E241" s="31" t="s">
        <v>504</v>
      </c>
    </row>
    <row r="242" spans="1:5" ht="204">
      <c r="A242" t="s">
        <v>42</v>
      </c>
      <c r="E242" s="29" t="s">
        <v>505</v>
      </c>
    </row>
    <row r="243" spans="1:16" ht="12.75">
      <c r="A243" s="19" t="s">
        <v>34</v>
      </c>
      <c s="23" t="s">
        <v>506</v>
      </c>
      <c s="23" t="s">
        <v>507</v>
      </c>
      <c s="19" t="s">
        <v>36</v>
      </c>
      <c s="24" t="s">
        <v>508</v>
      </c>
      <c s="25" t="s">
        <v>155</v>
      </c>
      <c s="26">
        <v>53.76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39</v>
      </c>
      <c r="E244" s="29" t="s">
        <v>509</v>
      </c>
    </row>
    <row r="245" spans="1:5" ht="38.25">
      <c r="A245" s="30" t="s">
        <v>41</v>
      </c>
      <c r="E245" s="31" t="s">
        <v>510</v>
      </c>
    </row>
    <row r="246" spans="1:5" ht="204">
      <c r="A246" t="s">
        <v>42</v>
      </c>
      <c r="E246" s="29" t="s">
        <v>511</v>
      </c>
    </row>
    <row r="247" spans="1:16" ht="12.75">
      <c r="A247" s="19" t="s">
        <v>34</v>
      </c>
      <c s="23" t="s">
        <v>512</v>
      </c>
      <c s="23" t="s">
        <v>513</v>
      </c>
      <c s="19" t="s">
        <v>36</v>
      </c>
      <c s="24" t="s">
        <v>514</v>
      </c>
      <c s="25" t="s">
        <v>155</v>
      </c>
      <c s="26">
        <v>69.261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39</v>
      </c>
      <c r="E248" s="29" t="s">
        <v>515</v>
      </c>
    </row>
    <row r="249" spans="1:5" ht="102">
      <c r="A249" s="30" t="s">
        <v>41</v>
      </c>
      <c r="E249" s="31" t="s">
        <v>516</v>
      </c>
    </row>
    <row r="250" spans="1:5" ht="51">
      <c r="A250" t="s">
        <v>42</v>
      </c>
      <c r="E250" s="29" t="s">
        <v>517</v>
      </c>
    </row>
    <row r="251" spans="1:16" ht="12.75">
      <c r="A251" s="19" t="s">
        <v>34</v>
      </c>
      <c s="23" t="s">
        <v>518</v>
      </c>
      <c s="23" t="s">
        <v>519</v>
      </c>
      <c s="19" t="s">
        <v>36</v>
      </c>
      <c s="24" t="s">
        <v>520</v>
      </c>
      <c s="25" t="s">
        <v>155</v>
      </c>
      <c s="26">
        <v>107.52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39</v>
      </c>
      <c r="E252" s="29" t="s">
        <v>521</v>
      </c>
    </row>
    <row r="253" spans="1:5" ht="38.25">
      <c r="A253" s="30" t="s">
        <v>41</v>
      </c>
      <c r="E253" s="31" t="s">
        <v>522</v>
      </c>
    </row>
    <row r="254" spans="1:5" ht="51">
      <c r="A254" t="s">
        <v>42</v>
      </c>
      <c r="E254" s="29" t="s">
        <v>517</v>
      </c>
    </row>
    <row r="255" spans="1:16" ht="12.75">
      <c r="A255" s="19" t="s">
        <v>34</v>
      </c>
      <c s="23" t="s">
        <v>523</v>
      </c>
      <c s="23" t="s">
        <v>524</v>
      </c>
      <c s="19" t="s">
        <v>36</v>
      </c>
      <c s="24" t="s">
        <v>525</v>
      </c>
      <c s="25" t="s">
        <v>155</v>
      </c>
      <c s="26">
        <v>6.661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12.75">
      <c r="A256" s="28" t="s">
        <v>39</v>
      </c>
      <c r="E256" s="29" t="s">
        <v>526</v>
      </c>
    </row>
    <row r="257" spans="1:5" ht="12.75">
      <c r="A257" s="30" t="s">
        <v>41</v>
      </c>
      <c r="E257" s="31" t="s">
        <v>527</v>
      </c>
    </row>
    <row r="258" spans="1:5" ht="51">
      <c r="A258" t="s">
        <v>42</v>
      </c>
      <c r="E258" s="29" t="s">
        <v>528</v>
      </c>
    </row>
    <row r="259" spans="1:16" ht="12.75">
      <c r="A259" s="19" t="s">
        <v>34</v>
      </c>
      <c s="23" t="s">
        <v>529</v>
      </c>
      <c s="23" t="s">
        <v>530</v>
      </c>
      <c s="19" t="s">
        <v>36</v>
      </c>
      <c s="24" t="s">
        <v>531</v>
      </c>
      <c s="25" t="s">
        <v>155</v>
      </c>
      <c s="26">
        <v>2.768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39</v>
      </c>
      <c r="E260" s="29" t="s">
        <v>532</v>
      </c>
    </row>
    <row r="261" spans="1:5" ht="12.75">
      <c r="A261" s="30" t="s">
        <v>41</v>
      </c>
      <c r="E261" s="31" t="s">
        <v>533</v>
      </c>
    </row>
    <row r="262" spans="1:5" ht="51">
      <c r="A262" t="s">
        <v>42</v>
      </c>
      <c r="E262" s="29" t="s">
        <v>528</v>
      </c>
    </row>
    <row r="263" spans="1:18" ht="12.75" customHeight="1">
      <c r="A263" s="5" t="s">
        <v>33</v>
      </c>
      <c s="5"/>
      <c s="34" t="s">
        <v>59</v>
      </c>
      <c s="5"/>
      <c s="21" t="s">
        <v>163</v>
      </c>
      <c s="5"/>
      <c s="5"/>
      <c s="5"/>
      <c s="35">
        <f>0+Q263</f>
      </c>
      <c r="O263">
        <f>0+R263</f>
      </c>
      <c r="Q263">
        <f>0+I264+I268</f>
      </c>
      <c>
        <f>0+O264+O268</f>
      </c>
    </row>
    <row r="264" spans="1:16" ht="12.75">
      <c r="A264" s="19" t="s">
        <v>34</v>
      </c>
      <c s="23" t="s">
        <v>534</v>
      </c>
      <c s="23" t="s">
        <v>535</v>
      </c>
      <c s="19" t="s">
        <v>36</v>
      </c>
      <c s="24" t="s">
        <v>536</v>
      </c>
      <c s="25" t="s">
        <v>175</v>
      </c>
      <c s="26">
        <v>9</v>
      </c>
      <c s="27">
        <v>0</v>
      </c>
      <c s="27">
        <f>ROUND(ROUND(H264,2)*ROUND(G264,3),2)</f>
      </c>
      <c r="O264">
        <f>(I264*21)/100</f>
      </c>
      <c t="s">
        <v>13</v>
      </c>
    </row>
    <row r="265" spans="1:5" ht="12.75">
      <c r="A265" s="28" t="s">
        <v>39</v>
      </c>
      <c r="E265" s="29" t="s">
        <v>537</v>
      </c>
    </row>
    <row r="266" spans="1:5" ht="51">
      <c r="A266" s="30" t="s">
        <v>41</v>
      </c>
      <c r="E266" s="31" t="s">
        <v>538</v>
      </c>
    </row>
    <row r="267" spans="1:5" ht="267.75">
      <c r="A267" t="s">
        <v>42</v>
      </c>
      <c r="E267" s="29" t="s">
        <v>539</v>
      </c>
    </row>
    <row r="268" spans="1:16" ht="12.75">
      <c r="A268" s="19" t="s">
        <v>34</v>
      </c>
      <c s="23" t="s">
        <v>540</v>
      </c>
      <c s="23" t="s">
        <v>541</v>
      </c>
      <c s="19" t="s">
        <v>36</v>
      </c>
      <c s="24" t="s">
        <v>542</v>
      </c>
      <c s="25" t="s">
        <v>175</v>
      </c>
      <c s="26">
        <v>19</v>
      </c>
      <c s="27">
        <v>0</v>
      </c>
      <c s="27">
        <f>ROUND(ROUND(H268,2)*ROUND(G268,3),2)</f>
      </c>
      <c r="O268">
        <f>(I268*21)/100</f>
      </c>
      <c t="s">
        <v>13</v>
      </c>
    </row>
    <row r="269" spans="1:5" ht="12.75">
      <c r="A269" s="28" t="s">
        <v>39</v>
      </c>
      <c r="E269" s="29" t="s">
        <v>543</v>
      </c>
    </row>
    <row r="270" spans="1:5" ht="38.25">
      <c r="A270" s="30" t="s">
        <v>41</v>
      </c>
      <c r="E270" s="31" t="s">
        <v>544</v>
      </c>
    </row>
    <row r="271" spans="1:5" ht="255">
      <c r="A271" t="s">
        <v>42</v>
      </c>
      <c r="E271" s="29" t="s">
        <v>545</v>
      </c>
    </row>
    <row r="272" spans="1:18" ht="12.75" customHeight="1">
      <c r="A272" s="5" t="s">
        <v>33</v>
      </c>
      <c s="5"/>
      <c s="34" t="s">
        <v>30</v>
      </c>
      <c s="5"/>
      <c s="21" t="s">
        <v>127</v>
      </c>
      <c s="5"/>
      <c s="5"/>
      <c s="5"/>
      <c s="35">
        <f>0+Q272</f>
      </c>
      <c r="O272">
        <f>0+R272</f>
      </c>
      <c r="Q272">
        <f>0+I273+I277+I281+I285+I289+I293+I297+I301+I305+I309+I313+I317+I321+I325+I329+I333+I337+I341+I345+I349+I353+I357+I361+I365</f>
      </c>
      <c>
        <f>0+O273+O277+O281+O285+O289+O293+O297+O301+O305+O309+O313+O317+O321+O325+O329+O333+O337+O341+O345+O349+O353+O357+O361+O365</f>
      </c>
    </row>
    <row r="273" spans="1:16" ht="12.75">
      <c r="A273" s="19" t="s">
        <v>34</v>
      </c>
      <c s="23" t="s">
        <v>546</v>
      </c>
      <c s="23" t="s">
        <v>547</v>
      </c>
      <c s="19" t="s">
        <v>36</v>
      </c>
      <c s="24" t="s">
        <v>548</v>
      </c>
      <c s="25" t="s">
        <v>175</v>
      </c>
      <c s="26">
        <v>32.9</v>
      </c>
      <c s="27">
        <v>0</v>
      </c>
      <c s="27">
        <f>ROUND(ROUND(H273,2)*ROUND(G273,3),2)</f>
      </c>
      <c r="O273">
        <f>(I273*21)/100</f>
      </c>
      <c t="s">
        <v>13</v>
      </c>
    </row>
    <row r="274" spans="1:5" ht="12.75">
      <c r="A274" s="28" t="s">
        <v>39</v>
      </c>
      <c r="E274" s="29" t="s">
        <v>549</v>
      </c>
    </row>
    <row r="275" spans="1:5" ht="51">
      <c r="A275" s="30" t="s">
        <v>41</v>
      </c>
      <c r="E275" s="31" t="s">
        <v>550</v>
      </c>
    </row>
    <row r="276" spans="1:5" ht="51">
      <c r="A276" t="s">
        <v>42</v>
      </c>
      <c r="E276" s="29" t="s">
        <v>551</v>
      </c>
    </row>
    <row r="277" spans="1:16" ht="12.75">
      <c r="A277" s="19" t="s">
        <v>34</v>
      </c>
      <c s="23" t="s">
        <v>552</v>
      </c>
      <c s="23" t="s">
        <v>553</v>
      </c>
      <c s="19" t="s">
        <v>36</v>
      </c>
      <c s="24" t="s">
        <v>554</v>
      </c>
      <c s="25" t="s">
        <v>175</v>
      </c>
      <c s="26">
        <v>20</v>
      </c>
      <c s="27">
        <v>0</v>
      </c>
      <c s="27">
        <f>ROUND(ROUND(H277,2)*ROUND(G277,3),2)</f>
      </c>
      <c r="O277">
        <f>(I277*21)/100</f>
      </c>
      <c t="s">
        <v>13</v>
      </c>
    </row>
    <row r="278" spans="1:5" ht="38.25">
      <c r="A278" s="28" t="s">
        <v>39</v>
      </c>
      <c r="E278" s="29" t="s">
        <v>555</v>
      </c>
    </row>
    <row r="279" spans="1:5" ht="38.25">
      <c r="A279" s="30" t="s">
        <v>41</v>
      </c>
      <c r="E279" s="31" t="s">
        <v>556</v>
      </c>
    </row>
    <row r="280" spans="1:5" ht="63.75">
      <c r="A280" t="s">
        <v>42</v>
      </c>
      <c r="E280" s="29" t="s">
        <v>557</v>
      </c>
    </row>
    <row r="281" spans="1:16" ht="12.75">
      <c r="A281" s="19" t="s">
        <v>34</v>
      </c>
      <c s="23" t="s">
        <v>558</v>
      </c>
      <c s="23" t="s">
        <v>559</v>
      </c>
      <c s="19" t="s">
        <v>52</v>
      </c>
      <c s="24" t="s">
        <v>560</v>
      </c>
      <c s="25" t="s">
        <v>69</v>
      </c>
      <c s="26">
        <v>0</v>
      </c>
      <c s="27">
        <v>0</v>
      </c>
      <c s="27">
        <f>ROUND(ROUND(H281,2)*ROUND(G281,3),2)</f>
      </c>
      <c r="O281">
        <f>(I281*21)/100</f>
      </c>
      <c t="s">
        <v>13</v>
      </c>
    </row>
    <row r="282" spans="1:5" ht="12.75">
      <c r="A282" s="28" t="s">
        <v>39</v>
      </c>
      <c r="E282" s="29" t="s">
        <v>561</v>
      </c>
    </row>
    <row r="283" spans="1:5" ht="25.5">
      <c r="A283" s="30" t="s">
        <v>41</v>
      </c>
      <c r="E283" s="31" t="s">
        <v>562</v>
      </c>
    </row>
    <row r="284" spans="1:5" ht="25.5">
      <c r="A284" t="s">
        <v>42</v>
      </c>
      <c r="E284" s="29" t="s">
        <v>563</v>
      </c>
    </row>
    <row r="285" spans="1:16" ht="12.75">
      <c r="A285" s="19" t="s">
        <v>34</v>
      </c>
      <c s="23" t="s">
        <v>564</v>
      </c>
      <c s="23" t="s">
        <v>559</v>
      </c>
      <c s="19" t="s">
        <v>57</v>
      </c>
      <c s="24" t="s">
        <v>560</v>
      </c>
      <c s="25" t="s">
        <v>69</v>
      </c>
      <c s="26">
        <v>0</v>
      </c>
      <c s="27">
        <v>0</v>
      </c>
      <c s="27">
        <f>ROUND(ROUND(H285,2)*ROUND(G285,3),2)</f>
      </c>
      <c r="O285">
        <f>(I285*21)/100</f>
      </c>
      <c t="s">
        <v>13</v>
      </c>
    </row>
    <row r="286" spans="1:5" ht="12.75">
      <c r="A286" s="28" t="s">
        <v>39</v>
      </c>
      <c r="E286" s="29" t="s">
        <v>565</v>
      </c>
    </row>
    <row r="287" spans="1:5" ht="25.5">
      <c r="A287" s="30" t="s">
        <v>41</v>
      </c>
      <c r="E287" s="31" t="s">
        <v>562</v>
      </c>
    </row>
    <row r="288" spans="1:5" ht="25.5">
      <c r="A288" t="s">
        <v>42</v>
      </c>
      <c r="E288" s="29" t="s">
        <v>563</v>
      </c>
    </row>
    <row r="289" spans="1:16" ht="12.75">
      <c r="A289" s="19" t="s">
        <v>34</v>
      </c>
      <c s="23" t="s">
        <v>566</v>
      </c>
      <c s="23" t="s">
        <v>559</v>
      </c>
      <c s="19" t="s">
        <v>60</v>
      </c>
      <c s="24" t="s">
        <v>560</v>
      </c>
      <c s="25" t="s">
        <v>69</v>
      </c>
      <c s="26">
        <v>0</v>
      </c>
      <c s="27">
        <v>0</v>
      </c>
      <c s="27">
        <f>ROUND(ROUND(H289,2)*ROUND(G289,3),2)</f>
      </c>
      <c r="O289">
        <f>(I289*21)/100</f>
      </c>
      <c t="s">
        <v>13</v>
      </c>
    </row>
    <row r="290" spans="1:5" ht="12.75">
      <c r="A290" s="28" t="s">
        <v>39</v>
      </c>
      <c r="E290" s="29" t="s">
        <v>567</v>
      </c>
    </row>
    <row r="291" spans="1:5" ht="25.5">
      <c r="A291" s="30" t="s">
        <v>41</v>
      </c>
      <c r="E291" s="31" t="s">
        <v>562</v>
      </c>
    </row>
    <row r="292" spans="1:5" ht="25.5">
      <c r="A292" t="s">
        <v>42</v>
      </c>
      <c r="E292" s="29" t="s">
        <v>563</v>
      </c>
    </row>
    <row r="293" spans="1:16" ht="12.75">
      <c r="A293" s="19" t="s">
        <v>34</v>
      </c>
      <c s="23" t="s">
        <v>568</v>
      </c>
      <c s="23" t="s">
        <v>569</v>
      </c>
      <c s="19" t="s">
        <v>36</v>
      </c>
      <c s="24" t="s">
        <v>570</v>
      </c>
      <c s="25" t="s">
        <v>69</v>
      </c>
      <c s="26">
        <v>6</v>
      </c>
      <c s="27">
        <v>0</v>
      </c>
      <c s="27">
        <f>ROUND(ROUND(H293,2)*ROUND(G293,3),2)</f>
      </c>
      <c r="O293">
        <f>(I293*21)/100</f>
      </c>
      <c t="s">
        <v>13</v>
      </c>
    </row>
    <row r="294" spans="1:5" ht="12.75">
      <c r="A294" s="28" t="s">
        <v>39</v>
      </c>
      <c r="E294" s="29" t="s">
        <v>571</v>
      </c>
    </row>
    <row r="295" spans="1:5" ht="51">
      <c r="A295" s="30" t="s">
        <v>41</v>
      </c>
      <c r="E295" s="31" t="s">
        <v>572</v>
      </c>
    </row>
    <row r="296" spans="1:5" ht="25.5">
      <c r="A296" t="s">
        <v>42</v>
      </c>
      <c r="E296" s="29" t="s">
        <v>573</v>
      </c>
    </row>
    <row r="297" spans="1:16" ht="12.75">
      <c r="A297" s="19" t="s">
        <v>34</v>
      </c>
      <c s="23" t="s">
        <v>574</v>
      </c>
      <c s="23" t="s">
        <v>575</v>
      </c>
      <c s="19" t="s">
        <v>36</v>
      </c>
      <c s="24" t="s">
        <v>576</v>
      </c>
      <c s="25" t="s">
        <v>175</v>
      </c>
      <c s="26">
        <v>14</v>
      </c>
      <c s="27">
        <v>0</v>
      </c>
      <c s="27">
        <f>ROUND(ROUND(H297,2)*ROUND(G297,3),2)</f>
      </c>
      <c r="O297">
        <f>(I297*21)/100</f>
      </c>
      <c t="s">
        <v>13</v>
      </c>
    </row>
    <row r="298" spans="1:5" ht="25.5">
      <c r="A298" s="28" t="s">
        <v>39</v>
      </c>
      <c r="E298" s="29" t="s">
        <v>577</v>
      </c>
    </row>
    <row r="299" spans="1:5" ht="38.25">
      <c r="A299" s="30" t="s">
        <v>41</v>
      </c>
      <c r="E299" s="31" t="s">
        <v>578</v>
      </c>
    </row>
    <row r="300" spans="1:5" ht="51">
      <c r="A300" t="s">
        <v>42</v>
      </c>
      <c r="E300" s="29" t="s">
        <v>579</v>
      </c>
    </row>
    <row r="301" spans="1:16" ht="12.75">
      <c r="A301" s="19" t="s">
        <v>34</v>
      </c>
      <c s="23" t="s">
        <v>580</v>
      </c>
      <c s="23" t="s">
        <v>581</v>
      </c>
      <c s="19" t="s">
        <v>52</v>
      </c>
      <c s="24" t="s">
        <v>582</v>
      </c>
      <c s="25" t="s">
        <v>175</v>
      </c>
      <c s="26">
        <v>26</v>
      </c>
      <c s="27">
        <v>0</v>
      </c>
      <c s="27">
        <f>ROUND(ROUND(H301,2)*ROUND(G301,3),2)</f>
      </c>
      <c r="O301">
        <f>(I301*21)/100</f>
      </c>
      <c t="s">
        <v>13</v>
      </c>
    </row>
    <row r="302" spans="1:5" ht="25.5">
      <c r="A302" s="28" t="s">
        <v>39</v>
      </c>
      <c r="E302" s="29" t="s">
        <v>583</v>
      </c>
    </row>
    <row r="303" spans="1:5" ht="51">
      <c r="A303" s="30" t="s">
        <v>41</v>
      </c>
      <c r="E303" s="31" t="s">
        <v>584</v>
      </c>
    </row>
    <row r="304" spans="1:5" ht="51">
      <c r="A304" t="s">
        <v>42</v>
      </c>
      <c r="E304" s="29" t="s">
        <v>579</v>
      </c>
    </row>
    <row r="305" spans="1:16" ht="12.75">
      <c r="A305" s="19" t="s">
        <v>34</v>
      </c>
      <c s="23" t="s">
        <v>585</v>
      </c>
      <c s="23" t="s">
        <v>586</v>
      </c>
      <c s="19" t="s">
        <v>52</v>
      </c>
      <c s="24" t="s">
        <v>587</v>
      </c>
      <c s="25" t="s">
        <v>175</v>
      </c>
      <c s="26">
        <v>27</v>
      </c>
      <c s="27">
        <v>0</v>
      </c>
      <c s="27">
        <f>ROUND(ROUND(H305,2)*ROUND(G305,3),2)</f>
      </c>
      <c r="O305">
        <f>(I305*21)/100</f>
      </c>
      <c t="s">
        <v>13</v>
      </c>
    </row>
    <row r="306" spans="1:5" ht="25.5">
      <c r="A306" s="28" t="s">
        <v>39</v>
      </c>
      <c r="E306" s="29" t="s">
        <v>588</v>
      </c>
    </row>
    <row r="307" spans="1:5" ht="38.25">
      <c r="A307" s="30" t="s">
        <v>41</v>
      </c>
      <c r="E307" s="31" t="s">
        <v>589</v>
      </c>
    </row>
    <row r="308" spans="1:5" ht="51">
      <c r="A308" t="s">
        <v>42</v>
      </c>
      <c r="E308" s="29" t="s">
        <v>579</v>
      </c>
    </row>
    <row r="309" spans="1:16" ht="12.75">
      <c r="A309" s="19" t="s">
        <v>34</v>
      </c>
      <c s="23" t="s">
        <v>590</v>
      </c>
      <c s="23" t="s">
        <v>586</v>
      </c>
      <c s="19" t="s">
        <v>57</v>
      </c>
      <c s="24" t="s">
        <v>587</v>
      </c>
      <c s="25" t="s">
        <v>175</v>
      </c>
      <c s="26">
        <v>10</v>
      </c>
      <c s="27">
        <v>0</v>
      </c>
      <c s="27">
        <f>ROUND(ROUND(H309,2)*ROUND(G309,3),2)</f>
      </c>
      <c r="O309">
        <f>(I309*21)/100</f>
      </c>
      <c t="s">
        <v>13</v>
      </c>
    </row>
    <row r="310" spans="1:5" ht="12.75">
      <c r="A310" s="28" t="s">
        <v>39</v>
      </c>
      <c r="E310" s="29" t="s">
        <v>591</v>
      </c>
    </row>
    <row r="311" spans="1:5" ht="12.75">
      <c r="A311" s="30" t="s">
        <v>41</v>
      </c>
      <c r="E311" s="31" t="s">
        <v>592</v>
      </c>
    </row>
    <row r="312" spans="1:5" ht="51">
      <c r="A312" t="s">
        <v>42</v>
      </c>
      <c r="E312" s="29" t="s">
        <v>579</v>
      </c>
    </row>
    <row r="313" spans="1:16" ht="12.75">
      <c r="A313" s="19" t="s">
        <v>34</v>
      </c>
      <c s="23" t="s">
        <v>593</v>
      </c>
      <c s="23" t="s">
        <v>594</v>
      </c>
      <c s="19" t="s">
        <v>36</v>
      </c>
      <c s="24" t="s">
        <v>595</v>
      </c>
      <c s="25" t="s">
        <v>155</v>
      </c>
      <c s="26">
        <v>10.2</v>
      </c>
      <c s="27">
        <v>0</v>
      </c>
      <c s="27">
        <f>ROUND(ROUND(H313,2)*ROUND(G313,3),2)</f>
      </c>
      <c r="O313">
        <f>(I313*21)/100</f>
      </c>
      <c t="s">
        <v>13</v>
      </c>
    </row>
    <row r="314" spans="1:5" ht="12.75">
      <c r="A314" s="28" t="s">
        <v>39</v>
      </c>
      <c r="E314" s="29" t="s">
        <v>596</v>
      </c>
    </row>
    <row r="315" spans="1:5" ht="38.25">
      <c r="A315" s="30" t="s">
        <v>41</v>
      </c>
      <c r="E315" s="31" t="s">
        <v>597</v>
      </c>
    </row>
    <row r="316" spans="1:5" ht="25.5">
      <c r="A316" t="s">
        <v>42</v>
      </c>
      <c r="E316" s="29" t="s">
        <v>598</v>
      </c>
    </row>
    <row r="317" spans="1:16" ht="12.75">
      <c r="A317" s="19" t="s">
        <v>34</v>
      </c>
      <c s="23" t="s">
        <v>599</v>
      </c>
      <c s="23" t="s">
        <v>600</v>
      </c>
      <c s="19" t="s">
        <v>36</v>
      </c>
      <c s="24" t="s">
        <v>601</v>
      </c>
      <c s="25" t="s">
        <v>175</v>
      </c>
      <c s="26">
        <v>8.65</v>
      </c>
      <c s="27">
        <v>0</v>
      </c>
      <c s="27">
        <f>ROUND(ROUND(H317,2)*ROUND(G317,3),2)</f>
      </c>
      <c r="O317">
        <f>(I317*21)/100</f>
      </c>
      <c t="s">
        <v>13</v>
      </c>
    </row>
    <row r="318" spans="1:5" ht="25.5">
      <c r="A318" s="28" t="s">
        <v>39</v>
      </c>
      <c r="E318" s="29" t="s">
        <v>602</v>
      </c>
    </row>
    <row r="319" spans="1:5" ht="12.75">
      <c r="A319" s="30" t="s">
        <v>41</v>
      </c>
      <c r="E319" s="31" t="s">
        <v>603</v>
      </c>
    </row>
    <row r="320" spans="1:5" ht="38.25">
      <c r="A320" t="s">
        <v>42</v>
      </c>
      <c r="E320" s="29" t="s">
        <v>187</v>
      </c>
    </row>
    <row r="321" spans="1:16" ht="25.5">
      <c r="A321" s="19" t="s">
        <v>34</v>
      </c>
      <c s="23" t="s">
        <v>604</v>
      </c>
      <c s="23" t="s">
        <v>605</v>
      </c>
      <c s="19" t="s">
        <v>36</v>
      </c>
      <c s="24" t="s">
        <v>606</v>
      </c>
      <c s="25" t="s">
        <v>175</v>
      </c>
      <c s="26">
        <v>10.2</v>
      </c>
      <c s="27">
        <v>0</v>
      </c>
      <c s="27">
        <f>ROUND(ROUND(H321,2)*ROUND(G321,3),2)</f>
      </c>
      <c r="O321">
        <f>(I321*21)/100</f>
      </c>
      <c t="s">
        <v>13</v>
      </c>
    </row>
    <row r="322" spans="1:5" ht="25.5">
      <c r="A322" s="28" t="s">
        <v>39</v>
      </c>
      <c r="E322" s="29" t="s">
        <v>607</v>
      </c>
    </row>
    <row r="323" spans="1:5" ht="38.25">
      <c r="A323" s="30" t="s">
        <v>41</v>
      </c>
      <c r="E323" s="31" t="s">
        <v>597</v>
      </c>
    </row>
    <row r="324" spans="1:5" ht="38.25">
      <c r="A324" t="s">
        <v>42</v>
      </c>
      <c r="E324" s="29" t="s">
        <v>187</v>
      </c>
    </row>
    <row r="325" spans="1:16" ht="12.75">
      <c r="A325" s="19" t="s">
        <v>34</v>
      </c>
      <c s="23" t="s">
        <v>608</v>
      </c>
      <c s="23" t="s">
        <v>609</v>
      </c>
      <c s="19" t="s">
        <v>36</v>
      </c>
      <c s="24" t="s">
        <v>610</v>
      </c>
      <c s="25" t="s">
        <v>175</v>
      </c>
      <c s="26">
        <v>8.65</v>
      </c>
      <c s="27">
        <v>0</v>
      </c>
      <c s="27">
        <f>ROUND(ROUND(H325,2)*ROUND(G325,3),2)</f>
      </c>
      <c r="O325">
        <f>(I325*21)/100</f>
      </c>
      <c t="s">
        <v>13</v>
      </c>
    </row>
    <row r="326" spans="1:5" ht="12.75">
      <c r="A326" s="28" t="s">
        <v>39</v>
      </c>
      <c r="E326" s="29" t="s">
        <v>611</v>
      </c>
    </row>
    <row r="327" spans="1:5" ht="12.75">
      <c r="A327" s="30" t="s">
        <v>41</v>
      </c>
      <c r="E327" s="31" t="s">
        <v>612</v>
      </c>
    </row>
    <row r="328" spans="1:5" ht="25.5">
      <c r="A328" t="s">
        <v>42</v>
      </c>
      <c r="E328" s="29" t="s">
        <v>598</v>
      </c>
    </row>
    <row r="329" spans="1:16" ht="12.75">
      <c r="A329" s="19" t="s">
        <v>34</v>
      </c>
      <c s="23" t="s">
        <v>613</v>
      </c>
      <c s="23" t="s">
        <v>614</v>
      </c>
      <c s="19" t="s">
        <v>36</v>
      </c>
      <c s="24" t="s">
        <v>615</v>
      </c>
      <c s="25" t="s">
        <v>138</v>
      </c>
      <c s="26">
        <v>0.189</v>
      </c>
      <c s="27">
        <v>0</v>
      </c>
      <c s="27">
        <f>ROUND(ROUND(H329,2)*ROUND(G329,3),2)</f>
      </c>
      <c r="O329">
        <f>(I329*21)/100</f>
      </c>
      <c t="s">
        <v>13</v>
      </c>
    </row>
    <row r="330" spans="1:5" ht="12.75">
      <c r="A330" s="28" t="s">
        <v>39</v>
      </c>
      <c r="E330" s="29" t="s">
        <v>616</v>
      </c>
    </row>
    <row r="331" spans="1:5" ht="12.75">
      <c r="A331" s="30" t="s">
        <v>41</v>
      </c>
      <c r="E331" s="31" t="s">
        <v>617</v>
      </c>
    </row>
    <row r="332" spans="1:5" ht="409.5">
      <c r="A332" t="s">
        <v>42</v>
      </c>
      <c r="E332" s="29" t="s">
        <v>618</v>
      </c>
    </row>
    <row r="333" spans="1:16" ht="12.75">
      <c r="A333" s="19" t="s">
        <v>34</v>
      </c>
      <c s="23" t="s">
        <v>619</v>
      </c>
      <c s="23" t="s">
        <v>620</v>
      </c>
      <c s="19" t="s">
        <v>36</v>
      </c>
      <c s="24" t="s">
        <v>621</v>
      </c>
      <c s="25" t="s">
        <v>622</v>
      </c>
      <c s="26">
        <v>31.486</v>
      </c>
      <c s="27">
        <v>0</v>
      </c>
      <c s="27">
        <f>ROUND(ROUND(H333,2)*ROUND(G333,3),2)</f>
      </c>
      <c r="O333">
        <f>(I333*21)/100</f>
      </c>
      <c t="s">
        <v>13</v>
      </c>
    </row>
    <row r="334" spans="1:5" ht="12.75">
      <c r="A334" s="28" t="s">
        <v>39</v>
      </c>
      <c r="E334" s="29" t="s">
        <v>623</v>
      </c>
    </row>
    <row r="335" spans="1:5" ht="38.25">
      <c r="A335" s="30" t="s">
        <v>41</v>
      </c>
      <c r="E335" s="31" t="s">
        <v>624</v>
      </c>
    </row>
    <row r="336" spans="1:5" ht="369.75">
      <c r="A336" t="s">
        <v>42</v>
      </c>
      <c r="E336" s="29" t="s">
        <v>625</v>
      </c>
    </row>
    <row r="337" spans="1:16" ht="12.75">
      <c r="A337" s="19" t="s">
        <v>34</v>
      </c>
      <c s="23" t="s">
        <v>626</v>
      </c>
      <c s="23" t="s">
        <v>627</v>
      </c>
      <c s="19" t="s">
        <v>36</v>
      </c>
      <c s="24" t="s">
        <v>628</v>
      </c>
      <c s="25" t="s">
        <v>138</v>
      </c>
      <c s="26">
        <v>14.646</v>
      </c>
      <c s="27">
        <v>0</v>
      </c>
      <c s="27">
        <f>ROUND(ROUND(H337,2)*ROUND(G337,3),2)</f>
      </c>
      <c r="O337">
        <f>(I337*21)/100</f>
      </c>
      <c t="s">
        <v>13</v>
      </c>
    </row>
    <row r="338" spans="1:5" ht="12.75">
      <c r="A338" s="28" t="s">
        <v>39</v>
      </c>
      <c r="E338" s="29" t="s">
        <v>629</v>
      </c>
    </row>
    <row r="339" spans="1:5" ht="12.75">
      <c r="A339" s="30" t="s">
        <v>41</v>
      </c>
      <c r="E339" s="31" t="s">
        <v>630</v>
      </c>
    </row>
    <row r="340" spans="1:5" ht="114.75">
      <c r="A340" t="s">
        <v>42</v>
      </c>
      <c r="E340" s="29" t="s">
        <v>631</v>
      </c>
    </row>
    <row r="341" spans="1:16" ht="12.75">
      <c r="A341" s="19" t="s">
        <v>34</v>
      </c>
      <c s="23" t="s">
        <v>632</v>
      </c>
      <c s="23" t="s">
        <v>633</v>
      </c>
      <c s="19" t="s">
        <v>36</v>
      </c>
      <c s="24" t="s">
        <v>634</v>
      </c>
      <c s="25" t="s">
        <v>138</v>
      </c>
      <c s="26">
        <v>17.236</v>
      </c>
      <c s="27">
        <v>0</v>
      </c>
      <c s="27">
        <f>ROUND(ROUND(H341,2)*ROUND(G341,3),2)</f>
      </c>
      <c r="O341">
        <f>(I341*21)/100</f>
      </c>
      <c t="s">
        <v>13</v>
      </c>
    </row>
    <row r="342" spans="1:5" ht="12.75">
      <c r="A342" s="28" t="s">
        <v>39</v>
      </c>
      <c r="E342" s="29" t="s">
        <v>635</v>
      </c>
    </row>
    <row r="343" spans="1:5" ht="76.5">
      <c r="A343" s="30" t="s">
        <v>41</v>
      </c>
      <c r="E343" s="31" t="s">
        <v>636</v>
      </c>
    </row>
    <row r="344" spans="1:5" ht="114.75">
      <c r="A344" t="s">
        <v>42</v>
      </c>
      <c r="E344" s="29" t="s">
        <v>631</v>
      </c>
    </row>
    <row r="345" spans="1:16" ht="12.75">
      <c r="A345" s="19" t="s">
        <v>34</v>
      </c>
      <c s="23" t="s">
        <v>637</v>
      </c>
      <c s="23" t="s">
        <v>638</v>
      </c>
      <c s="19" t="s">
        <v>52</v>
      </c>
      <c s="24" t="s">
        <v>639</v>
      </c>
      <c s="25" t="s">
        <v>138</v>
      </c>
      <c s="26">
        <v>1.363</v>
      </c>
      <c s="27">
        <v>0</v>
      </c>
      <c s="27">
        <f>ROUND(ROUND(H345,2)*ROUND(G345,3),2)</f>
      </c>
      <c r="O345">
        <f>(I345*21)/100</f>
      </c>
      <c t="s">
        <v>13</v>
      </c>
    </row>
    <row r="346" spans="1:5" ht="12.75">
      <c r="A346" s="28" t="s">
        <v>39</v>
      </c>
      <c r="E346" s="29" t="s">
        <v>640</v>
      </c>
    </row>
    <row r="347" spans="1:5" ht="38.25">
      <c r="A347" s="30" t="s">
        <v>41</v>
      </c>
      <c r="E347" s="31" t="s">
        <v>641</v>
      </c>
    </row>
    <row r="348" spans="1:5" ht="114.75">
      <c r="A348" t="s">
        <v>42</v>
      </c>
      <c r="E348" s="29" t="s">
        <v>631</v>
      </c>
    </row>
    <row r="349" spans="1:16" ht="12.75">
      <c r="A349" s="19" t="s">
        <v>34</v>
      </c>
      <c s="23" t="s">
        <v>642</v>
      </c>
      <c s="23" t="s">
        <v>638</v>
      </c>
      <c s="19" t="s">
        <v>57</v>
      </c>
      <c s="24" t="s">
        <v>639</v>
      </c>
      <c s="25" t="s">
        <v>138</v>
      </c>
      <c s="26">
        <v>9.68</v>
      </c>
      <c s="27">
        <v>0</v>
      </c>
      <c s="27">
        <f>ROUND(ROUND(H349,2)*ROUND(G349,3),2)</f>
      </c>
      <c r="O349">
        <f>(I349*21)/100</f>
      </c>
      <c t="s">
        <v>13</v>
      </c>
    </row>
    <row r="350" spans="1:5" ht="12.75">
      <c r="A350" s="28" t="s">
        <v>39</v>
      </c>
      <c r="E350" s="29" t="s">
        <v>643</v>
      </c>
    </row>
    <row r="351" spans="1:5" ht="38.25">
      <c r="A351" s="30" t="s">
        <v>41</v>
      </c>
      <c r="E351" s="31" t="s">
        <v>644</v>
      </c>
    </row>
    <row r="352" spans="1:5" ht="114.75">
      <c r="A352" t="s">
        <v>42</v>
      </c>
      <c r="E352" s="29" t="s">
        <v>631</v>
      </c>
    </row>
    <row r="353" spans="1:16" ht="12.75">
      <c r="A353" s="19" t="s">
        <v>34</v>
      </c>
      <c s="23" t="s">
        <v>645</v>
      </c>
      <c s="23" t="s">
        <v>638</v>
      </c>
      <c s="19" t="s">
        <v>60</v>
      </c>
      <c s="24" t="s">
        <v>639</v>
      </c>
      <c s="25" t="s">
        <v>138</v>
      </c>
      <c s="26">
        <v>14.6</v>
      </c>
      <c s="27">
        <v>0</v>
      </c>
      <c s="27">
        <f>ROUND(ROUND(H353,2)*ROUND(G353,3),2)</f>
      </c>
      <c r="O353">
        <f>(I353*21)/100</f>
      </c>
      <c t="s">
        <v>13</v>
      </c>
    </row>
    <row r="354" spans="1:5" ht="12.75">
      <c r="A354" s="28" t="s">
        <v>39</v>
      </c>
      <c r="E354" s="29" t="s">
        <v>646</v>
      </c>
    </row>
    <row r="355" spans="1:5" ht="76.5">
      <c r="A355" s="30" t="s">
        <v>41</v>
      </c>
      <c r="E355" s="31" t="s">
        <v>647</v>
      </c>
    </row>
    <row r="356" spans="1:5" ht="114.75">
      <c r="A356" t="s">
        <v>42</v>
      </c>
      <c r="E356" s="29" t="s">
        <v>631</v>
      </c>
    </row>
    <row r="357" spans="1:16" ht="12.75">
      <c r="A357" s="19" t="s">
        <v>34</v>
      </c>
      <c s="23" t="s">
        <v>648</v>
      </c>
      <c s="23" t="s">
        <v>638</v>
      </c>
      <c s="19" t="s">
        <v>649</v>
      </c>
      <c s="24" t="s">
        <v>639</v>
      </c>
      <c s="25" t="s">
        <v>138</v>
      </c>
      <c s="26">
        <v>19.779</v>
      </c>
      <c s="27">
        <v>0</v>
      </c>
      <c s="27">
        <f>ROUND(ROUND(H357,2)*ROUND(G357,3),2)</f>
      </c>
      <c r="O357">
        <f>(I357*21)/100</f>
      </c>
      <c t="s">
        <v>13</v>
      </c>
    </row>
    <row r="358" spans="1:5" ht="12.75">
      <c r="A358" s="28" t="s">
        <v>39</v>
      </c>
      <c r="E358" s="29" t="s">
        <v>650</v>
      </c>
    </row>
    <row r="359" spans="1:5" ht="63.75">
      <c r="A359" s="30" t="s">
        <v>41</v>
      </c>
      <c r="E359" s="31" t="s">
        <v>651</v>
      </c>
    </row>
    <row r="360" spans="1:5" ht="114.75">
      <c r="A360" t="s">
        <v>42</v>
      </c>
      <c r="E360" s="29" t="s">
        <v>631</v>
      </c>
    </row>
    <row r="361" spans="1:16" ht="12.75">
      <c r="A361" s="19" t="s">
        <v>34</v>
      </c>
      <c s="23" t="s">
        <v>652</v>
      </c>
      <c s="23" t="s">
        <v>653</v>
      </c>
      <c s="19" t="s">
        <v>36</v>
      </c>
      <c s="24" t="s">
        <v>654</v>
      </c>
      <c s="25" t="s">
        <v>175</v>
      </c>
      <c s="26">
        <v>9</v>
      </c>
      <c s="27">
        <v>0</v>
      </c>
      <c s="27">
        <f>ROUND(ROUND(H361,2)*ROUND(G361,3),2)</f>
      </c>
      <c r="O361">
        <f>(I361*21)/100</f>
      </c>
      <c t="s">
        <v>13</v>
      </c>
    </row>
    <row r="362" spans="1:5" ht="12.75">
      <c r="A362" s="28" t="s">
        <v>39</v>
      </c>
      <c r="E362" s="29" t="s">
        <v>655</v>
      </c>
    </row>
    <row r="363" spans="1:5" ht="51">
      <c r="A363" s="30" t="s">
        <v>41</v>
      </c>
      <c r="E363" s="31" t="s">
        <v>656</v>
      </c>
    </row>
    <row r="364" spans="1:5" ht="76.5">
      <c r="A364" t="s">
        <v>42</v>
      </c>
      <c r="E364" s="29" t="s">
        <v>657</v>
      </c>
    </row>
    <row r="365" spans="1:16" ht="12.75">
      <c r="A365" s="19" t="s">
        <v>34</v>
      </c>
      <c s="23" t="s">
        <v>658</v>
      </c>
      <c s="23" t="s">
        <v>659</v>
      </c>
      <c s="19" t="s">
        <v>36</v>
      </c>
      <c s="24" t="s">
        <v>660</v>
      </c>
      <c s="25" t="s">
        <v>155</v>
      </c>
      <c s="26">
        <v>40.414</v>
      </c>
      <c s="27">
        <v>0</v>
      </c>
      <c s="27">
        <f>ROUND(ROUND(H365,2)*ROUND(G365,3),2)</f>
      </c>
      <c r="O365">
        <f>(I365*21)/100</f>
      </c>
      <c t="s">
        <v>13</v>
      </c>
    </row>
    <row r="366" spans="1:5" ht="12.75">
      <c r="A366" s="28" t="s">
        <v>39</v>
      </c>
      <c r="E366" s="29" t="s">
        <v>661</v>
      </c>
    </row>
    <row r="367" spans="1:5" ht="12.75">
      <c r="A367" s="30" t="s">
        <v>41</v>
      </c>
      <c r="E367" s="31" t="s">
        <v>662</v>
      </c>
    </row>
    <row r="368" spans="1:5" ht="127.5">
      <c r="A368" t="s">
        <v>42</v>
      </c>
      <c r="E368" s="29" t="s">
        <v>663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664</v>
      </c>
      <c s="36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664</v>
      </c>
      <c s="5"/>
      <c s="14" t="s">
        <v>665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15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19</v>
      </c>
      <c s="23" t="s">
        <v>109</v>
      </c>
      <c s="19" t="s">
        <v>36</v>
      </c>
      <c s="24" t="s">
        <v>110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39</v>
      </c>
      <c r="E10" s="29" t="s">
        <v>666</v>
      </c>
    </row>
    <row r="11" spans="1:5" ht="12.75">
      <c r="A11" s="30" t="s">
        <v>41</v>
      </c>
      <c r="E11" s="31" t="s">
        <v>36</v>
      </c>
    </row>
    <row r="12" spans="1:5" ht="51">
      <c r="A12" t="s">
        <v>42</v>
      </c>
      <c r="E12" s="29" t="s">
        <v>112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